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340"/>
  </bookViews>
  <sheets>
    <sheet name="Лист1" sheetId="1" r:id="rId1"/>
  </sheets>
  <definedNames>
    <definedName name="_xlnm._FilterDatabase" localSheetId="0" hidden="1">Лист1!$B$1:$B$96</definedName>
    <definedName name="_xlnm.Print_Area" localSheetId="0">Лист1!$A$1:$I$93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I83" i="1"/>
  <c r="H83" i="1"/>
  <c r="G83" i="1"/>
  <c r="F83" i="1"/>
  <c r="C70" i="1"/>
  <c r="F69" i="1"/>
  <c r="C69" i="1"/>
  <c r="I84" i="1" l="1"/>
  <c r="H84" i="1"/>
  <c r="G84" i="1"/>
  <c r="F84" i="1"/>
  <c r="E83" i="1"/>
  <c r="D83" i="1"/>
  <c r="F80" i="1"/>
  <c r="F78" i="1"/>
  <c r="G59" i="1"/>
  <c r="I88" i="1"/>
  <c r="I85" i="1"/>
  <c r="I77" i="1"/>
  <c r="H77" i="1"/>
  <c r="G77" i="1"/>
  <c r="I73" i="1"/>
  <c r="H73" i="1"/>
  <c r="I66" i="1"/>
  <c r="I55" i="1"/>
  <c r="H55" i="1"/>
  <c r="E55" i="1"/>
  <c r="D55" i="1"/>
  <c r="I43" i="1"/>
  <c r="G43" i="1"/>
  <c r="F43" i="1"/>
  <c r="I37" i="1"/>
  <c r="H37" i="1"/>
  <c r="G37" i="1"/>
  <c r="F37" i="1"/>
  <c r="E37" i="1"/>
  <c r="G27" i="1"/>
  <c r="F27" i="1"/>
  <c r="E27" i="1"/>
  <c r="I17" i="1"/>
  <c r="H17" i="1"/>
  <c r="G17" i="1"/>
  <c r="F17" i="1"/>
  <c r="E17" i="1"/>
  <c r="I13" i="1"/>
  <c r="H13" i="1"/>
  <c r="E13" i="1"/>
  <c r="C32" i="1"/>
  <c r="C30" i="1"/>
  <c r="I29" i="1"/>
  <c r="I27" i="1" s="1"/>
  <c r="G82" i="1" l="1"/>
  <c r="I82" i="1"/>
  <c r="I90" i="1" s="1"/>
  <c r="H82" i="1"/>
  <c r="D88" i="1" l="1"/>
  <c r="E88" i="1"/>
  <c r="F88" i="1"/>
  <c r="G88" i="1"/>
  <c r="H88" i="1"/>
  <c r="C89" i="1"/>
  <c r="C88" i="1" l="1"/>
  <c r="C58" i="1" l="1"/>
  <c r="C60" i="1"/>
  <c r="H85" i="1"/>
  <c r="G85" i="1"/>
  <c r="F59" i="1" l="1"/>
  <c r="G57" i="1"/>
  <c r="F57" i="1"/>
  <c r="C57" i="1" s="1"/>
  <c r="C87" i="1"/>
  <c r="C81" i="1"/>
  <c r="C79" i="1"/>
  <c r="C76" i="1"/>
  <c r="C75" i="1"/>
  <c r="C72" i="1"/>
  <c r="C68" i="1"/>
  <c r="C65" i="1"/>
  <c r="C63" i="1"/>
  <c r="C61" i="1"/>
  <c r="C54" i="1"/>
  <c r="C52" i="1"/>
  <c r="C50" i="1"/>
  <c r="C48" i="1"/>
  <c r="C46" i="1"/>
  <c r="C42" i="1"/>
  <c r="C40" i="1"/>
  <c r="C36" i="1"/>
  <c r="C34" i="1"/>
  <c r="C25" i="1"/>
  <c r="C23" i="1"/>
  <c r="C21" i="1"/>
  <c r="C20" i="1"/>
  <c r="C16" i="1"/>
  <c r="C15" i="1"/>
  <c r="H31" i="1" l="1"/>
  <c r="D84" i="1" l="1"/>
  <c r="C84" i="1" s="1"/>
  <c r="D82" i="1" l="1"/>
  <c r="H66" i="1" l="1"/>
  <c r="G66" i="1"/>
  <c r="F66" i="1"/>
  <c r="D71" i="1"/>
  <c r="C71" i="1" s="1"/>
  <c r="D19" i="1"/>
  <c r="C19" i="1" l="1"/>
  <c r="F85" i="1"/>
  <c r="E85" i="1"/>
  <c r="D85" i="1"/>
  <c r="D90" i="1" s="1"/>
  <c r="C85" i="1" l="1"/>
  <c r="G90" i="1"/>
  <c r="C78" i="1"/>
  <c r="E84" i="1"/>
  <c r="H90" i="1"/>
  <c r="H45" i="1"/>
  <c r="H43" i="1" s="1"/>
  <c r="H35" i="1"/>
  <c r="H29" i="1"/>
  <c r="H27" i="1" s="1"/>
  <c r="G62" i="1"/>
  <c r="F77" i="1" l="1"/>
  <c r="F82" i="1" l="1"/>
  <c r="F90" i="1" s="1"/>
  <c r="E53" i="1"/>
  <c r="E49" i="1"/>
  <c r="D41" i="1"/>
  <c r="C41" i="1" s="1"/>
  <c r="D24" i="1"/>
  <c r="C24" i="1" s="1"/>
  <c r="C90" i="1" l="1"/>
  <c r="D31" i="1"/>
  <c r="C31" i="1" s="1"/>
  <c r="C26" i="1"/>
  <c r="E73" i="1" l="1"/>
  <c r="D73" i="1"/>
  <c r="C47" i="1"/>
  <c r="F62" i="1"/>
  <c r="C62" i="1" l="1"/>
  <c r="G74" i="1"/>
  <c r="G73" i="1" s="1"/>
  <c r="F74" i="1"/>
  <c r="F73" i="1" l="1"/>
  <c r="C74" i="1"/>
  <c r="E67" i="1"/>
  <c r="E66" i="1" s="1"/>
  <c r="E51" i="1"/>
  <c r="E45" i="1"/>
  <c r="E43" i="1" l="1"/>
  <c r="D33" i="1"/>
  <c r="C33" i="1" s="1"/>
  <c r="D35" i="1"/>
  <c r="D22" i="1" l="1"/>
  <c r="D14" i="1"/>
  <c r="D13" i="1" s="1"/>
  <c r="C22" i="1" l="1"/>
  <c r="D17" i="1"/>
  <c r="D29" i="1"/>
  <c r="D27" i="1" s="1"/>
  <c r="C29" i="1" l="1"/>
  <c r="G64" i="1"/>
  <c r="G55" i="1" s="1"/>
  <c r="C35" i="1"/>
  <c r="C27" i="1" l="1"/>
  <c r="E82" i="1"/>
  <c r="E90" i="1" s="1"/>
  <c r="E77" i="1"/>
  <c r="G14" i="1"/>
  <c r="G13" i="1" s="1"/>
  <c r="C80" i="1"/>
  <c r="D67" i="1"/>
  <c r="D53" i="1"/>
  <c r="C53" i="1" s="1"/>
  <c r="D51" i="1"/>
  <c r="C51" i="1" s="1"/>
  <c r="D49" i="1"/>
  <c r="C49" i="1" s="1"/>
  <c r="D39" i="1"/>
  <c r="C39" i="1" s="1"/>
  <c r="D45" i="1"/>
  <c r="C45" i="1" l="1"/>
  <c r="C43" i="1" s="1"/>
  <c r="D43" i="1"/>
  <c r="D66" i="1"/>
  <c r="C67" i="1"/>
  <c r="D37" i="1"/>
  <c r="C17" i="1"/>
  <c r="C37" i="1"/>
  <c r="F14" i="1"/>
  <c r="C59" i="1"/>
  <c r="F64" i="1"/>
  <c r="C64" i="1" l="1"/>
  <c r="C55" i="1" s="1"/>
  <c r="F55" i="1"/>
  <c r="F13" i="1"/>
  <c r="C13" i="1" s="1"/>
  <c r="C14" i="1"/>
  <c r="D77" i="1" l="1"/>
  <c r="C77" i="1" s="1"/>
  <c r="C73" i="1" l="1"/>
  <c r="F92" i="1" l="1"/>
  <c r="C82" i="1"/>
  <c r="C66" i="1" l="1"/>
</calcChain>
</file>

<file path=xl/sharedStrings.xml><?xml version="1.0" encoding="utf-8"?>
<sst xmlns="http://schemas.openxmlformats.org/spreadsheetml/2006/main" count="101" uniqueCount="65">
  <si>
    <t xml:space="preserve">                                                                                                                              </t>
  </si>
  <si>
    <t>ПО  ФУНКЦИИ И ДЕЙНОСТИ ПО БЮДЖЕТА НА ОБЩИНА КАОЛИНОВО</t>
  </si>
  <si>
    <t>№</t>
  </si>
  <si>
    <t>ОБЩО</t>
  </si>
  <si>
    <t>в това число:</t>
  </si>
  <si>
    <t>по</t>
  </si>
  <si>
    <t>Дейност</t>
  </si>
  <si>
    <t>ред</t>
  </si>
  <si>
    <t>в.т. ч.:</t>
  </si>
  <si>
    <t xml:space="preserve">Функция "Общи държавни служби" </t>
  </si>
  <si>
    <t>Функция "Отбрана и сигурност"</t>
  </si>
  <si>
    <t>-  дейност 239 "Други дейности по вътрешната сигурност"</t>
  </si>
  <si>
    <t>-  дейност 285 "Доброволни формирования за защита при бедствия"</t>
  </si>
  <si>
    <t>-  дейност 311 "Детски градини"</t>
  </si>
  <si>
    <t>-  дейност 322 "Неспециализирани училища, без професионални гимназиии"</t>
  </si>
  <si>
    <t xml:space="preserve">Функция "Здравеопазване" </t>
  </si>
  <si>
    <t>в т. ч.:</t>
  </si>
  <si>
    <t>-  дейност 437 "Здравен кабинет в детски градини и училища"</t>
  </si>
  <si>
    <t>-  дейност 469 "Други дейности по здравеопазването"</t>
  </si>
  <si>
    <t>Функция "Социално осигуряване, подпомагане и грижи"</t>
  </si>
  <si>
    <t>Функция "Жилищно строителство, БКС и опазване на околната среда"</t>
  </si>
  <si>
    <t>- дейност 619 "Други дейности по жилищното строителство, благоустройството и регионалното развитие"</t>
  </si>
  <si>
    <t>- дейност 623 "Чистота"</t>
  </si>
  <si>
    <t xml:space="preserve">Функция "Почивно дело, култура, религиозни дейности" </t>
  </si>
  <si>
    <t>- дейност 713 "Спорт за всички"</t>
  </si>
  <si>
    <t xml:space="preserve">Функция "Икономически дейности и услуги" - </t>
  </si>
  <si>
    <t xml:space="preserve">-  дейност 832 "Служби и дейности по поддържане, ремонт и изграждане на пътищата" </t>
  </si>
  <si>
    <t>Функция "Разходи некласифицирани в другите функции"</t>
  </si>
  <si>
    <t>- дейност 998 "Резерв"</t>
  </si>
  <si>
    <t>- дейност 532 "Програми за временна заетост"</t>
  </si>
  <si>
    <t>- дейност 738 "Читалища"</t>
  </si>
  <si>
    <t>- дейност 122 "Общинска администрация"</t>
  </si>
  <si>
    <t>- дейност 606 "Изграждане, ремонт и поддържане на уличната мрежа"</t>
  </si>
  <si>
    <t>-  дейност 389 "Други дейности по образованието"</t>
  </si>
  <si>
    <t xml:space="preserve"> За финансиране на  разходи по функции и дейности</t>
  </si>
  <si>
    <t xml:space="preserve">Функция "Образование" </t>
  </si>
  <si>
    <t>ОБЩО РАЗПРЕДЕЛЕН ПРЕХОДЕН ОСТАТЪК</t>
  </si>
  <si>
    <t>ОБЩО РАЗХОДИ:</t>
  </si>
  <si>
    <t xml:space="preserve">                    - текущи разходи</t>
  </si>
  <si>
    <t xml:space="preserve">                    - капиталови разходи</t>
  </si>
  <si>
    <t xml:space="preserve">                     - текущи разходи</t>
  </si>
  <si>
    <t>-  дейност 338 "Ресурсно подпомагане"</t>
  </si>
  <si>
    <t>- дейност 562 "Асистенти за лична помощ"</t>
  </si>
  <si>
    <t>- дейност 589 "Други служби и дейности по социалното осигуряване, подпомагане и заетостта"</t>
  </si>
  <si>
    <t>Финансиране на бюджетното салдо</t>
  </si>
  <si>
    <t xml:space="preserve">в т.ч. </t>
  </si>
  <si>
    <t>целеви средства</t>
  </si>
  <si>
    <t>Държавни дейности</t>
  </si>
  <si>
    <t>Местни дейности</t>
  </si>
  <si>
    <t>-  дейност 282 "Отбранително-мобилизационна подготовка, поддържане на запаси и мощности"</t>
  </si>
  <si>
    <t>- дейност 561 "Асистенска подкрепа"</t>
  </si>
  <si>
    <t xml:space="preserve">                    - текущи разходи </t>
  </si>
  <si>
    <t>- дейност 548 "Дневни центрове за стари хора"</t>
  </si>
  <si>
    <t xml:space="preserve">  </t>
  </si>
  <si>
    <t>Дофинансиране</t>
  </si>
  <si>
    <t>- дейност 910 "Разходи за лихви"</t>
  </si>
  <si>
    <t>Събрани средства и извършени плащания от/за сметки за средствата от Европейския съюз § 8803</t>
  </si>
  <si>
    <t>Погашения по дългосрочни заеми от банки в страната § 8322</t>
  </si>
  <si>
    <t>- дейност 603 "Водоснобдяване и канализация"</t>
  </si>
  <si>
    <t>Трансфери и временни безлихвени заеми</t>
  </si>
  <si>
    <t>РАЗПРЕДЕЛЕНИЕ НА ПРЕХОДНИЯ ОСТАТЪК ОТ 2025 ГОДИНА</t>
  </si>
  <si>
    <t xml:space="preserve"> ЗА 2026 ГОДИНА</t>
  </si>
  <si>
    <t xml:space="preserve">Временни безлихвени заеми межд бюджети и сметки за средствата от Еворопейския съюз </t>
  </si>
  <si>
    <t xml:space="preserve">                     Приложение № 2</t>
  </si>
  <si>
    <t>- дейност 714 "Спортни бази за спорт за всички"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</si>
</sst>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u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u/>
      <sz val="13"/>
      <name val="Times New Roman"/>
      <family val="1"/>
      <charset val="204"/>
    </font>
    <font>
      <u/>
      <sz val="13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name val="Arial"/>
      <family val="2"/>
      <charset val="204"/>
    </font>
    <font>
      <i/>
      <sz val="12"/>
      <name val="Arial"/>
      <family val="2"/>
      <charset val="204"/>
    </font>
    <font>
      <i/>
      <u/>
      <sz val="13"/>
      <color theme="1"/>
      <name val="Times New Roman"/>
      <family val="1"/>
      <charset val="204"/>
    </font>
    <font>
      <b/>
      <i/>
      <sz val="12"/>
      <name val="Arial"/>
      <family val="2"/>
      <charset val="204"/>
    </font>
    <font>
      <sz val="13"/>
      <name val="Arial"/>
      <family val="2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92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1" fillId="0" borderId="0" xfId="0" applyFont="1" applyFill="1"/>
    <xf numFmtId="3" fontId="3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19" fillId="0" borderId="0" xfId="0" applyFont="1" applyFill="1"/>
    <xf numFmtId="0" fontId="18" fillId="0" borderId="0" xfId="0" applyFont="1" applyFill="1"/>
    <xf numFmtId="0" fontId="16" fillId="0" borderId="0" xfId="0" applyFont="1" applyFill="1"/>
    <xf numFmtId="0" fontId="15" fillId="0" borderId="0" xfId="0" applyFont="1" applyFill="1"/>
    <xf numFmtId="0" fontId="4" fillId="0" borderId="0" xfId="0" applyFont="1" applyFill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11" fillId="0" borderId="1" xfId="0" applyFont="1" applyFill="1" applyBorder="1"/>
    <xf numFmtId="3" fontId="1" fillId="0" borderId="1" xfId="0" applyNumberFormat="1" applyFont="1" applyFill="1" applyBorder="1"/>
    <xf numFmtId="0" fontId="11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3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center"/>
    </xf>
    <xf numFmtId="49" fontId="6" fillId="0" borderId="1" xfId="0" quotePrefix="1" applyNumberFormat="1" applyFont="1" applyFill="1" applyBorder="1"/>
    <xf numFmtId="3" fontId="6" fillId="0" borderId="1" xfId="0" applyNumberFormat="1" applyFont="1" applyFill="1" applyBorder="1"/>
    <xf numFmtId="3" fontId="6" fillId="0" borderId="1" xfId="0" quotePrefix="1" applyNumberFormat="1" applyFont="1" applyFill="1" applyBorder="1" applyAlignment="1">
      <alignment horizontal="right"/>
    </xf>
    <xf numFmtId="49" fontId="1" fillId="0" borderId="1" xfId="0" quotePrefix="1" applyNumberFormat="1" applyFont="1" applyFill="1" applyBorder="1" applyAlignment="1">
      <alignment horizontal="left" wrapText="1"/>
    </xf>
    <xf numFmtId="3" fontId="1" fillId="0" borderId="1" xfId="0" quotePrefix="1" applyNumberFormat="1" applyFont="1" applyFill="1" applyBorder="1" applyAlignment="1">
      <alignment horizontal="right"/>
    </xf>
    <xf numFmtId="49" fontId="1" fillId="0" borderId="1" xfId="0" quotePrefix="1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3" fontId="3" fillId="0" borderId="1" xfId="0" applyNumberFormat="1" applyFont="1" applyFill="1" applyBorder="1"/>
    <xf numFmtId="3" fontId="1" fillId="0" borderId="1" xfId="0" quotePrefix="1" applyNumberFormat="1" applyFont="1" applyFill="1" applyBorder="1" applyAlignment="1">
      <alignment horizontal="center"/>
    </xf>
    <xf numFmtId="0" fontId="6" fillId="0" borderId="1" xfId="0" quotePrefix="1" applyFont="1" applyFill="1" applyBorder="1" applyAlignment="1">
      <alignment wrapText="1"/>
    </xf>
    <xf numFmtId="0" fontId="1" fillId="0" borderId="1" xfId="0" quotePrefix="1" applyFont="1" applyFill="1" applyBorder="1"/>
    <xf numFmtId="0" fontId="6" fillId="0" borderId="1" xfId="0" applyFont="1" applyFill="1" applyBorder="1" applyAlignment="1">
      <alignment horizontal="center"/>
    </xf>
    <xf numFmtId="49" fontId="6" fillId="0" borderId="1" xfId="0" quotePrefix="1" applyNumberFormat="1" applyFont="1" applyFill="1" applyBorder="1" applyAlignment="1">
      <alignment horizontal="left" wrapText="1"/>
    </xf>
    <xf numFmtId="0" fontId="1" fillId="0" borderId="1" xfId="0" quotePrefix="1" applyFont="1" applyFill="1" applyBorder="1" applyAlignment="1">
      <alignment wrapText="1"/>
    </xf>
    <xf numFmtId="49" fontId="6" fillId="0" borderId="1" xfId="0" applyNumberFormat="1" applyFont="1" applyFill="1" applyBorder="1"/>
    <xf numFmtId="3" fontId="6" fillId="0" borderId="1" xfId="0" applyNumberFormat="1" applyFont="1" applyFill="1" applyBorder="1" applyAlignment="1"/>
    <xf numFmtId="3" fontId="1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3" fillId="0" borderId="1" xfId="0" quotePrefix="1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wrapText="1"/>
    </xf>
    <xf numFmtId="3" fontId="5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quotePrefix="1" applyFont="1" applyFill="1" applyBorder="1"/>
    <xf numFmtId="0" fontId="8" fillId="0" borderId="1" xfId="0" applyFont="1" applyFill="1" applyBorder="1" applyAlignment="1">
      <alignment horizontal="left" wrapText="1"/>
    </xf>
    <xf numFmtId="49" fontId="8" fillId="0" borderId="1" xfId="0" applyNumberFormat="1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/>
    </xf>
    <xf numFmtId="3" fontId="14" fillId="0" borderId="1" xfId="0" applyNumberFormat="1" applyFont="1" applyFill="1" applyBorder="1"/>
    <xf numFmtId="1" fontId="8" fillId="0" borderId="1" xfId="0" applyNumberFormat="1" applyFont="1" applyFill="1" applyBorder="1" applyAlignment="1">
      <alignment horizontal="center"/>
    </xf>
    <xf numFmtId="0" fontId="8" fillId="0" borderId="1" xfId="0" quotePrefix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7" fillId="0" borderId="1" xfId="0" applyFont="1" applyFill="1" applyBorder="1"/>
    <xf numFmtId="3" fontId="7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wrapText="1"/>
    </xf>
    <xf numFmtId="0" fontId="20" fillId="0" borderId="1" xfId="0" applyFont="1" applyFill="1" applyBorder="1"/>
    <xf numFmtId="0" fontId="20" fillId="0" borderId="1" xfId="0" applyFont="1" applyFill="1" applyBorder="1" applyAlignment="1">
      <alignment horizontal="center"/>
    </xf>
    <xf numFmtId="0" fontId="21" fillId="0" borderId="1" xfId="0" applyFont="1" applyFill="1" applyBorder="1"/>
    <xf numFmtId="0" fontId="21" fillId="0" borderId="1" xfId="0" applyFont="1" applyFill="1" applyBorder="1" applyAlignment="1">
      <alignment horizontal="center"/>
    </xf>
    <xf numFmtId="3" fontId="22" fillId="0" borderId="1" xfId="0" applyNumberFormat="1" applyFont="1" applyFill="1" applyBorder="1"/>
    <xf numFmtId="3" fontId="22" fillId="0" borderId="1" xfId="0" applyNumberFormat="1" applyFont="1" applyFill="1" applyBorder="1" applyAlignment="1">
      <alignment horizontal="right"/>
    </xf>
    <xf numFmtId="3" fontId="22" fillId="0" borderId="1" xfId="1" applyNumberFormat="1" applyFont="1" applyFill="1" applyBorder="1" applyAlignment="1" applyProtection="1">
      <alignment vertical="center" wrapText="1"/>
      <protection locked="0"/>
    </xf>
    <xf numFmtId="3" fontId="22" fillId="0" borderId="1" xfId="0" quotePrefix="1" applyNumberFormat="1" applyFont="1" applyFill="1" applyBorder="1" applyAlignment="1">
      <alignment horizontal="right"/>
    </xf>
    <xf numFmtId="3" fontId="5" fillId="0" borderId="1" xfId="0" quotePrefix="1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0" fontId="1" fillId="0" borderId="1" xfId="0" applyFont="1" applyFill="1" applyBorder="1"/>
    <xf numFmtId="0" fontId="6" fillId="0" borderId="1" xfId="0" applyFont="1" applyFill="1" applyBorder="1"/>
    <xf numFmtId="0" fontId="5" fillId="0" borderId="1" xfId="0" applyFont="1" applyFill="1" applyBorder="1"/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2">
    <cellStyle name="Normal_Sheet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tabSelected="1" topLeftCell="A61" zoomScale="75" zoomScaleNormal="75" workbookViewId="0">
      <selection activeCell="F71" sqref="F71"/>
    </sheetView>
  </sheetViews>
  <sheetFormatPr defaultRowHeight="15.75" x14ac:dyDescent="0.25"/>
  <cols>
    <col min="1" max="1" width="5.42578125" style="14" customWidth="1"/>
    <col min="2" max="2" width="58.28515625" style="6" customWidth="1"/>
    <col min="3" max="3" width="12.7109375" style="6" bestFit="1" customWidth="1"/>
    <col min="4" max="4" width="12.85546875" style="3" customWidth="1"/>
    <col min="5" max="5" width="16.5703125" style="3" customWidth="1"/>
    <col min="6" max="6" width="14.28515625" style="3" customWidth="1"/>
    <col min="7" max="7" width="16.28515625" style="3" customWidth="1"/>
    <col min="8" max="8" width="13.42578125" style="3" customWidth="1"/>
    <col min="9" max="9" width="13.5703125" style="3" customWidth="1"/>
    <col min="10" max="257" width="9.140625" style="6"/>
    <col min="258" max="258" width="4.28515625" style="6" customWidth="1"/>
    <col min="259" max="259" width="64.28515625" style="6" customWidth="1"/>
    <col min="260" max="260" width="11.5703125" style="6" customWidth="1"/>
    <col min="261" max="261" width="12.85546875" style="6" customWidth="1"/>
    <col min="262" max="262" width="10.7109375" style="6" customWidth="1"/>
    <col min="263" max="263" width="12.5703125" style="6" customWidth="1"/>
    <col min="264" max="513" width="9.140625" style="6"/>
    <col min="514" max="514" width="4.28515625" style="6" customWidth="1"/>
    <col min="515" max="515" width="64.28515625" style="6" customWidth="1"/>
    <col min="516" max="516" width="11.5703125" style="6" customWidth="1"/>
    <col min="517" max="517" width="12.85546875" style="6" customWidth="1"/>
    <col min="518" max="518" width="10.7109375" style="6" customWidth="1"/>
    <col min="519" max="519" width="12.5703125" style="6" customWidth="1"/>
    <col min="520" max="769" width="9.140625" style="6"/>
    <col min="770" max="770" width="4.28515625" style="6" customWidth="1"/>
    <col min="771" max="771" width="64.28515625" style="6" customWidth="1"/>
    <col min="772" max="772" width="11.5703125" style="6" customWidth="1"/>
    <col min="773" max="773" width="12.85546875" style="6" customWidth="1"/>
    <col min="774" max="774" width="10.7109375" style="6" customWidth="1"/>
    <col min="775" max="775" width="12.5703125" style="6" customWidth="1"/>
    <col min="776" max="1025" width="9.140625" style="6"/>
    <col min="1026" max="1026" width="4.28515625" style="6" customWidth="1"/>
    <col min="1027" max="1027" width="64.28515625" style="6" customWidth="1"/>
    <col min="1028" max="1028" width="11.5703125" style="6" customWidth="1"/>
    <col min="1029" max="1029" width="12.85546875" style="6" customWidth="1"/>
    <col min="1030" max="1030" width="10.7109375" style="6" customWidth="1"/>
    <col min="1031" max="1031" width="12.5703125" style="6" customWidth="1"/>
    <col min="1032" max="1281" width="9.140625" style="6"/>
    <col min="1282" max="1282" width="4.28515625" style="6" customWidth="1"/>
    <col min="1283" max="1283" width="64.28515625" style="6" customWidth="1"/>
    <col min="1284" max="1284" width="11.5703125" style="6" customWidth="1"/>
    <col min="1285" max="1285" width="12.85546875" style="6" customWidth="1"/>
    <col min="1286" max="1286" width="10.7109375" style="6" customWidth="1"/>
    <col min="1287" max="1287" width="12.5703125" style="6" customWidth="1"/>
    <col min="1288" max="1537" width="9.140625" style="6"/>
    <col min="1538" max="1538" width="4.28515625" style="6" customWidth="1"/>
    <col min="1539" max="1539" width="64.28515625" style="6" customWidth="1"/>
    <col min="1540" max="1540" width="11.5703125" style="6" customWidth="1"/>
    <col min="1541" max="1541" width="12.85546875" style="6" customWidth="1"/>
    <col min="1542" max="1542" width="10.7109375" style="6" customWidth="1"/>
    <col min="1543" max="1543" width="12.5703125" style="6" customWidth="1"/>
    <col min="1544" max="1793" width="9.140625" style="6"/>
    <col min="1794" max="1794" width="4.28515625" style="6" customWidth="1"/>
    <col min="1795" max="1795" width="64.28515625" style="6" customWidth="1"/>
    <col min="1796" max="1796" width="11.5703125" style="6" customWidth="1"/>
    <col min="1797" max="1797" width="12.85546875" style="6" customWidth="1"/>
    <col min="1798" max="1798" width="10.7109375" style="6" customWidth="1"/>
    <col min="1799" max="1799" width="12.5703125" style="6" customWidth="1"/>
    <col min="1800" max="2049" width="9.140625" style="6"/>
    <col min="2050" max="2050" width="4.28515625" style="6" customWidth="1"/>
    <col min="2051" max="2051" width="64.28515625" style="6" customWidth="1"/>
    <col min="2052" max="2052" width="11.5703125" style="6" customWidth="1"/>
    <col min="2053" max="2053" width="12.85546875" style="6" customWidth="1"/>
    <col min="2054" max="2054" width="10.7109375" style="6" customWidth="1"/>
    <col min="2055" max="2055" width="12.5703125" style="6" customWidth="1"/>
    <col min="2056" max="2305" width="9.140625" style="6"/>
    <col min="2306" max="2306" width="4.28515625" style="6" customWidth="1"/>
    <col min="2307" max="2307" width="64.28515625" style="6" customWidth="1"/>
    <col min="2308" max="2308" width="11.5703125" style="6" customWidth="1"/>
    <col min="2309" max="2309" width="12.85546875" style="6" customWidth="1"/>
    <col min="2310" max="2310" width="10.7109375" style="6" customWidth="1"/>
    <col min="2311" max="2311" width="12.5703125" style="6" customWidth="1"/>
    <col min="2312" max="2561" width="9.140625" style="6"/>
    <col min="2562" max="2562" width="4.28515625" style="6" customWidth="1"/>
    <col min="2563" max="2563" width="64.28515625" style="6" customWidth="1"/>
    <col min="2564" max="2564" width="11.5703125" style="6" customWidth="1"/>
    <col min="2565" max="2565" width="12.85546875" style="6" customWidth="1"/>
    <col min="2566" max="2566" width="10.7109375" style="6" customWidth="1"/>
    <col min="2567" max="2567" width="12.5703125" style="6" customWidth="1"/>
    <col min="2568" max="2817" width="9.140625" style="6"/>
    <col min="2818" max="2818" width="4.28515625" style="6" customWidth="1"/>
    <col min="2819" max="2819" width="64.28515625" style="6" customWidth="1"/>
    <col min="2820" max="2820" width="11.5703125" style="6" customWidth="1"/>
    <col min="2821" max="2821" width="12.85546875" style="6" customWidth="1"/>
    <col min="2822" max="2822" width="10.7109375" style="6" customWidth="1"/>
    <col min="2823" max="2823" width="12.5703125" style="6" customWidth="1"/>
    <col min="2824" max="3073" width="9.140625" style="6"/>
    <col min="3074" max="3074" width="4.28515625" style="6" customWidth="1"/>
    <col min="3075" max="3075" width="64.28515625" style="6" customWidth="1"/>
    <col min="3076" max="3076" width="11.5703125" style="6" customWidth="1"/>
    <col min="3077" max="3077" width="12.85546875" style="6" customWidth="1"/>
    <col min="3078" max="3078" width="10.7109375" style="6" customWidth="1"/>
    <col min="3079" max="3079" width="12.5703125" style="6" customWidth="1"/>
    <col min="3080" max="3329" width="9.140625" style="6"/>
    <col min="3330" max="3330" width="4.28515625" style="6" customWidth="1"/>
    <col min="3331" max="3331" width="64.28515625" style="6" customWidth="1"/>
    <col min="3332" max="3332" width="11.5703125" style="6" customWidth="1"/>
    <col min="3333" max="3333" width="12.85546875" style="6" customWidth="1"/>
    <col min="3334" max="3334" width="10.7109375" style="6" customWidth="1"/>
    <col min="3335" max="3335" width="12.5703125" style="6" customWidth="1"/>
    <col min="3336" max="3585" width="9.140625" style="6"/>
    <col min="3586" max="3586" width="4.28515625" style="6" customWidth="1"/>
    <col min="3587" max="3587" width="64.28515625" style="6" customWidth="1"/>
    <col min="3588" max="3588" width="11.5703125" style="6" customWidth="1"/>
    <col min="3589" max="3589" width="12.85546875" style="6" customWidth="1"/>
    <col min="3590" max="3590" width="10.7109375" style="6" customWidth="1"/>
    <col min="3591" max="3591" width="12.5703125" style="6" customWidth="1"/>
    <col min="3592" max="3841" width="9.140625" style="6"/>
    <col min="3842" max="3842" width="4.28515625" style="6" customWidth="1"/>
    <col min="3843" max="3843" width="64.28515625" style="6" customWidth="1"/>
    <col min="3844" max="3844" width="11.5703125" style="6" customWidth="1"/>
    <col min="3845" max="3845" width="12.85546875" style="6" customWidth="1"/>
    <col min="3846" max="3846" width="10.7109375" style="6" customWidth="1"/>
    <col min="3847" max="3847" width="12.5703125" style="6" customWidth="1"/>
    <col min="3848" max="4097" width="9.140625" style="6"/>
    <col min="4098" max="4098" width="4.28515625" style="6" customWidth="1"/>
    <col min="4099" max="4099" width="64.28515625" style="6" customWidth="1"/>
    <col min="4100" max="4100" width="11.5703125" style="6" customWidth="1"/>
    <col min="4101" max="4101" width="12.85546875" style="6" customWidth="1"/>
    <col min="4102" max="4102" width="10.7109375" style="6" customWidth="1"/>
    <col min="4103" max="4103" width="12.5703125" style="6" customWidth="1"/>
    <col min="4104" max="4353" width="9.140625" style="6"/>
    <col min="4354" max="4354" width="4.28515625" style="6" customWidth="1"/>
    <col min="4355" max="4355" width="64.28515625" style="6" customWidth="1"/>
    <col min="4356" max="4356" width="11.5703125" style="6" customWidth="1"/>
    <col min="4357" max="4357" width="12.85546875" style="6" customWidth="1"/>
    <col min="4358" max="4358" width="10.7109375" style="6" customWidth="1"/>
    <col min="4359" max="4359" width="12.5703125" style="6" customWidth="1"/>
    <col min="4360" max="4609" width="9.140625" style="6"/>
    <col min="4610" max="4610" width="4.28515625" style="6" customWidth="1"/>
    <col min="4611" max="4611" width="64.28515625" style="6" customWidth="1"/>
    <col min="4612" max="4612" width="11.5703125" style="6" customWidth="1"/>
    <col min="4613" max="4613" width="12.85546875" style="6" customWidth="1"/>
    <col min="4614" max="4614" width="10.7109375" style="6" customWidth="1"/>
    <col min="4615" max="4615" width="12.5703125" style="6" customWidth="1"/>
    <col min="4616" max="4865" width="9.140625" style="6"/>
    <col min="4866" max="4866" width="4.28515625" style="6" customWidth="1"/>
    <col min="4867" max="4867" width="64.28515625" style="6" customWidth="1"/>
    <col min="4868" max="4868" width="11.5703125" style="6" customWidth="1"/>
    <col min="4869" max="4869" width="12.85546875" style="6" customWidth="1"/>
    <col min="4870" max="4870" width="10.7109375" style="6" customWidth="1"/>
    <col min="4871" max="4871" width="12.5703125" style="6" customWidth="1"/>
    <col min="4872" max="5121" width="9.140625" style="6"/>
    <col min="5122" max="5122" width="4.28515625" style="6" customWidth="1"/>
    <col min="5123" max="5123" width="64.28515625" style="6" customWidth="1"/>
    <col min="5124" max="5124" width="11.5703125" style="6" customWidth="1"/>
    <col min="5125" max="5125" width="12.85546875" style="6" customWidth="1"/>
    <col min="5126" max="5126" width="10.7109375" style="6" customWidth="1"/>
    <col min="5127" max="5127" width="12.5703125" style="6" customWidth="1"/>
    <col min="5128" max="5377" width="9.140625" style="6"/>
    <col min="5378" max="5378" width="4.28515625" style="6" customWidth="1"/>
    <col min="5379" max="5379" width="64.28515625" style="6" customWidth="1"/>
    <col min="5380" max="5380" width="11.5703125" style="6" customWidth="1"/>
    <col min="5381" max="5381" width="12.85546875" style="6" customWidth="1"/>
    <col min="5382" max="5382" width="10.7109375" style="6" customWidth="1"/>
    <col min="5383" max="5383" width="12.5703125" style="6" customWidth="1"/>
    <col min="5384" max="5633" width="9.140625" style="6"/>
    <col min="5634" max="5634" width="4.28515625" style="6" customWidth="1"/>
    <col min="5635" max="5635" width="64.28515625" style="6" customWidth="1"/>
    <col min="5636" max="5636" width="11.5703125" style="6" customWidth="1"/>
    <col min="5637" max="5637" width="12.85546875" style="6" customWidth="1"/>
    <col min="5638" max="5638" width="10.7109375" style="6" customWidth="1"/>
    <col min="5639" max="5639" width="12.5703125" style="6" customWidth="1"/>
    <col min="5640" max="5889" width="9.140625" style="6"/>
    <col min="5890" max="5890" width="4.28515625" style="6" customWidth="1"/>
    <col min="5891" max="5891" width="64.28515625" style="6" customWidth="1"/>
    <col min="5892" max="5892" width="11.5703125" style="6" customWidth="1"/>
    <col min="5893" max="5893" width="12.85546875" style="6" customWidth="1"/>
    <col min="5894" max="5894" width="10.7109375" style="6" customWidth="1"/>
    <col min="5895" max="5895" width="12.5703125" style="6" customWidth="1"/>
    <col min="5896" max="6145" width="9.140625" style="6"/>
    <col min="6146" max="6146" width="4.28515625" style="6" customWidth="1"/>
    <col min="6147" max="6147" width="64.28515625" style="6" customWidth="1"/>
    <col min="6148" max="6148" width="11.5703125" style="6" customWidth="1"/>
    <col min="6149" max="6149" width="12.85546875" style="6" customWidth="1"/>
    <col min="6150" max="6150" width="10.7109375" style="6" customWidth="1"/>
    <col min="6151" max="6151" width="12.5703125" style="6" customWidth="1"/>
    <col min="6152" max="6401" width="9.140625" style="6"/>
    <col min="6402" max="6402" width="4.28515625" style="6" customWidth="1"/>
    <col min="6403" max="6403" width="64.28515625" style="6" customWidth="1"/>
    <col min="6404" max="6404" width="11.5703125" style="6" customWidth="1"/>
    <col min="6405" max="6405" width="12.85546875" style="6" customWidth="1"/>
    <col min="6406" max="6406" width="10.7109375" style="6" customWidth="1"/>
    <col min="6407" max="6407" width="12.5703125" style="6" customWidth="1"/>
    <col min="6408" max="6657" width="9.140625" style="6"/>
    <col min="6658" max="6658" width="4.28515625" style="6" customWidth="1"/>
    <col min="6659" max="6659" width="64.28515625" style="6" customWidth="1"/>
    <col min="6660" max="6660" width="11.5703125" style="6" customWidth="1"/>
    <col min="6661" max="6661" width="12.85546875" style="6" customWidth="1"/>
    <col min="6662" max="6662" width="10.7109375" style="6" customWidth="1"/>
    <col min="6663" max="6663" width="12.5703125" style="6" customWidth="1"/>
    <col min="6664" max="6913" width="9.140625" style="6"/>
    <col min="6914" max="6914" width="4.28515625" style="6" customWidth="1"/>
    <col min="6915" max="6915" width="64.28515625" style="6" customWidth="1"/>
    <col min="6916" max="6916" width="11.5703125" style="6" customWidth="1"/>
    <col min="6917" max="6917" width="12.85546875" style="6" customWidth="1"/>
    <col min="6918" max="6918" width="10.7109375" style="6" customWidth="1"/>
    <col min="6919" max="6919" width="12.5703125" style="6" customWidth="1"/>
    <col min="6920" max="7169" width="9.140625" style="6"/>
    <col min="7170" max="7170" width="4.28515625" style="6" customWidth="1"/>
    <col min="7171" max="7171" width="64.28515625" style="6" customWidth="1"/>
    <col min="7172" max="7172" width="11.5703125" style="6" customWidth="1"/>
    <col min="7173" max="7173" width="12.85546875" style="6" customWidth="1"/>
    <col min="7174" max="7174" width="10.7109375" style="6" customWidth="1"/>
    <col min="7175" max="7175" width="12.5703125" style="6" customWidth="1"/>
    <col min="7176" max="7425" width="9.140625" style="6"/>
    <col min="7426" max="7426" width="4.28515625" style="6" customWidth="1"/>
    <col min="7427" max="7427" width="64.28515625" style="6" customWidth="1"/>
    <col min="7428" max="7428" width="11.5703125" style="6" customWidth="1"/>
    <col min="7429" max="7429" width="12.85546875" style="6" customWidth="1"/>
    <col min="7430" max="7430" width="10.7109375" style="6" customWidth="1"/>
    <col min="7431" max="7431" width="12.5703125" style="6" customWidth="1"/>
    <col min="7432" max="7681" width="9.140625" style="6"/>
    <col min="7682" max="7682" width="4.28515625" style="6" customWidth="1"/>
    <col min="7683" max="7683" width="64.28515625" style="6" customWidth="1"/>
    <col min="7684" max="7684" width="11.5703125" style="6" customWidth="1"/>
    <col min="7685" max="7685" width="12.85546875" style="6" customWidth="1"/>
    <col min="7686" max="7686" width="10.7109375" style="6" customWidth="1"/>
    <col min="7687" max="7687" width="12.5703125" style="6" customWidth="1"/>
    <col min="7688" max="7937" width="9.140625" style="6"/>
    <col min="7938" max="7938" width="4.28515625" style="6" customWidth="1"/>
    <col min="7939" max="7939" width="64.28515625" style="6" customWidth="1"/>
    <col min="7940" max="7940" width="11.5703125" style="6" customWidth="1"/>
    <col min="7941" max="7941" width="12.85546875" style="6" customWidth="1"/>
    <col min="7942" max="7942" width="10.7109375" style="6" customWidth="1"/>
    <col min="7943" max="7943" width="12.5703125" style="6" customWidth="1"/>
    <col min="7944" max="8193" width="9.140625" style="6"/>
    <col min="8194" max="8194" width="4.28515625" style="6" customWidth="1"/>
    <col min="8195" max="8195" width="64.28515625" style="6" customWidth="1"/>
    <col min="8196" max="8196" width="11.5703125" style="6" customWidth="1"/>
    <col min="8197" max="8197" width="12.85546875" style="6" customWidth="1"/>
    <col min="8198" max="8198" width="10.7109375" style="6" customWidth="1"/>
    <col min="8199" max="8199" width="12.5703125" style="6" customWidth="1"/>
    <col min="8200" max="8449" width="9.140625" style="6"/>
    <col min="8450" max="8450" width="4.28515625" style="6" customWidth="1"/>
    <col min="8451" max="8451" width="64.28515625" style="6" customWidth="1"/>
    <col min="8452" max="8452" width="11.5703125" style="6" customWidth="1"/>
    <col min="8453" max="8453" width="12.85546875" style="6" customWidth="1"/>
    <col min="8454" max="8454" width="10.7109375" style="6" customWidth="1"/>
    <col min="8455" max="8455" width="12.5703125" style="6" customWidth="1"/>
    <col min="8456" max="8705" width="9.140625" style="6"/>
    <col min="8706" max="8706" width="4.28515625" style="6" customWidth="1"/>
    <col min="8707" max="8707" width="64.28515625" style="6" customWidth="1"/>
    <col min="8708" max="8708" width="11.5703125" style="6" customWidth="1"/>
    <col min="8709" max="8709" width="12.85546875" style="6" customWidth="1"/>
    <col min="8710" max="8710" width="10.7109375" style="6" customWidth="1"/>
    <col min="8711" max="8711" width="12.5703125" style="6" customWidth="1"/>
    <col min="8712" max="8961" width="9.140625" style="6"/>
    <col min="8962" max="8962" width="4.28515625" style="6" customWidth="1"/>
    <col min="8963" max="8963" width="64.28515625" style="6" customWidth="1"/>
    <col min="8964" max="8964" width="11.5703125" style="6" customWidth="1"/>
    <col min="8965" max="8965" width="12.85546875" style="6" customWidth="1"/>
    <col min="8966" max="8966" width="10.7109375" style="6" customWidth="1"/>
    <col min="8967" max="8967" width="12.5703125" style="6" customWidth="1"/>
    <col min="8968" max="9217" width="9.140625" style="6"/>
    <col min="9218" max="9218" width="4.28515625" style="6" customWidth="1"/>
    <col min="9219" max="9219" width="64.28515625" style="6" customWidth="1"/>
    <col min="9220" max="9220" width="11.5703125" style="6" customWidth="1"/>
    <col min="9221" max="9221" width="12.85546875" style="6" customWidth="1"/>
    <col min="9222" max="9222" width="10.7109375" style="6" customWidth="1"/>
    <col min="9223" max="9223" width="12.5703125" style="6" customWidth="1"/>
    <col min="9224" max="9473" width="9.140625" style="6"/>
    <col min="9474" max="9474" width="4.28515625" style="6" customWidth="1"/>
    <col min="9475" max="9475" width="64.28515625" style="6" customWidth="1"/>
    <col min="9476" max="9476" width="11.5703125" style="6" customWidth="1"/>
    <col min="9477" max="9477" width="12.85546875" style="6" customWidth="1"/>
    <col min="9478" max="9478" width="10.7109375" style="6" customWidth="1"/>
    <col min="9479" max="9479" width="12.5703125" style="6" customWidth="1"/>
    <col min="9480" max="9729" width="9.140625" style="6"/>
    <col min="9730" max="9730" width="4.28515625" style="6" customWidth="1"/>
    <col min="9731" max="9731" width="64.28515625" style="6" customWidth="1"/>
    <col min="9732" max="9732" width="11.5703125" style="6" customWidth="1"/>
    <col min="9733" max="9733" width="12.85546875" style="6" customWidth="1"/>
    <col min="9734" max="9734" width="10.7109375" style="6" customWidth="1"/>
    <col min="9735" max="9735" width="12.5703125" style="6" customWidth="1"/>
    <col min="9736" max="9985" width="9.140625" style="6"/>
    <col min="9986" max="9986" width="4.28515625" style="6" customWidth="1"/>
    <col min="9987" max="9987" width="64.28515625" style="6" customWidth="1"/>
    <col min="9988" max="9988" width="11.5703125" style="6" customWidth="1"/>
    <col min="9989" max="9989" width="12.85546875" style="6" customWidth="1"/>
    <col min="9990" max="9990" width="10.7109375" style="6" customWidth="1"/>
    <col min="9991" max="9991" width="12.5703125" style="6" customWidth="1"/>
    <col min="9992" max="10241" width="9.140625" style="6"/>
    <col min="10242" max="10242" width="4.28515625" style="6" customWidth="1"/>
    <col min="10243" max="10243" width="64.28515625" style="6" customWidth="1"/>
    <col min="10244" max="10244" width="11.5703125" style="6" customWidth="1"/>
    <col min="10245" max="10245" width="12.85546875" style="6" customWidth="1"/>
    <col min="10246" max="10246" width="10.7109375" style="6" customWidth="1"/>
    <col min="10247" max="10247" width="12.5703125" style="6" customWidth="1"/>
    <col min="10248" max="10497" width="9.140625" style="6"/>
    <col min="10498" max="10498" width="4.28515625" style="6" customWidth="1"/>
    <col min="10499" max="10499" width="64.28515625" style="6" customWidth="1"/>
    <col min="10500" max="10500" width="11.5703125" style="6" customWidth="1"/>
    <col min="10501" max="10501" width="12.85546875" style="6" customWidth="1"/>
    <col min="10502" max="10502" width="10.7109375" style="6" customWidth="1"/>
    <col min="10503" max="10503" width="12.5703125" style="6" customWidth="1"/>
    <col min="10504" max="10753" width="9.140625" style="6"/>
    <col min="10754" max="10754" width="4.28515625" style="6" customWidth="1"/>
    <col min="10755" max="10755" width="64.28515625" style="6" customWidth="1"/>
    <col min="10756" max="10756" width="11.5703125" style="6" customWidth="1"/>
    <col min="10757" max="10757" width="12.85546875" style="6" customWidth="1"/>
    <col min="10758" max="10758" width="10.7109375" style="6" customWidth="1"/>
    <col min="10759" max="10759" width="12.5703125" style="6" customWidth="1"/>
    <col min="10760" max="11009" width="9.140625" style="6"/>
    <col min="11010" max="11010" width="4.28515625" style="6" customWidth="1"/>
    <col min="11011" max="11011" width="64.28515625" style="6" customWidth="1"/>
    <col min="11012" max="11012" width="11.5703125" style="6" customWidth="1"/>
    <col min="11013" max="11013" width="12.85546875" style="6" customWidth="1"/>
    <col min="11014" max="11014" width="10.7109375" style="6" customWidth="1"/>
    <col min="11015" max="11015" width="12.5703125" style="6" customWidth="1"/>
    <col min="11016" max="11265" width="9.140625" style="6"/>
    <col min="11266" max="11266" width="4.28515625" style="6" customWidth="1"/>
    <col min="11267" max="11267" width="64.28515625" style="6" customWidth="1"/>
    <col min="11268" max="11268" width="11.5703125" style="6" customWidth="1"/>
    <col min="11269" max="11269" width="12.85546875" style="6" customWidth="1"/>
    <col min="11270" max="11270" width="10.7109375" style="6" customWidth="1"/>
    <col min="11271" max="11271" width="12.5703125" style="6" customWidth="1"/>
    <col min="11272" max="11521" width="9.140625" style="6"/>
    <col min="11522" max="11522" width="4.28515625" style="6" customWidth="1"/>
    <col min="11523" max="11523" width="64.28515625" style="6" customWidth="1"/>
    <col min="11524" max="11524" width="11.5703125" style="6" customWidth="1"/>
    <col min="11525" max="11525" width="12.85546875" style="6" customWidth="1"/>
    <col min="11526" max="11526" width="10.7109375" style="6" customWidth="1"/>
    <col min="11527" max="11527" width="12.5703125" style="6" customWidth="1"/>
    <col min="11528" max="11777" width="9.140625" style="6"/>
    <col min="11778" max="11778" width="4.28515625" style="6" customWidth="1"/>
    <col min="11779" max="11779" width="64.28515625" style="6" customWidth="1"/>
    <col min="11780" max="11780" width="11.5703125" style="6" customWidth="1"/>
    <col min="11781" max="11781" width="12.85546875" style="6" customWidth="1"/>
    <col min="11782" max="11782" width="10.7109375" style="6" customWidth="1"/>
    <col min="11783" max="11783" width="12.5703125" style="6" customWidth="1"/>
    <col min="11784" max="12033" width="9.140625" style="6"/>
    <col min="12034" max="12034" width="4.28515625" style="6" customWidth="1"/>
    <col min="12035" max="12035" width="64.28515625" style="6" customWidth="1"/>
    <col min="12036" max="12036" width="11.5703125" style="6" customWidth="1"/>
    <col min="12037" max="12037" width="12.85546875" style="6" customWidth="1"/>
    <col min="12038" max="12038" width="10.7109375" style="6" customWidth="1"/>
    <col min="12039" max="12039" width="12.5703125" style="6" customWidth="1"/>
    <col min="12040" max="12289" width="9.140625" style="6"/>
    <col min="12290" max="12290" width="4.28515625" style="6" customWidth="1"/>
    <col min="12291" max="12291" width="64.28515625" style="6" customWidth="1"/>
    <col min="12292" max="12292" width="11.5703125" style="6" customWidth="1"/>
    <col min="12293" max="12293" width="12.85546875" style="6" customWidth="1"/>
    <col min="12294" max="12294" width="10.7109375" style="6" customWidth="1"/>
    <col min="12295" max="12295" width="12.5703125" style="6" customWidth="1"/>
    <col min="12296" max="12545" width="9.140625" style="6"/>
    <col min="12546" max="12546" width="4.28515625" style="6" customWidth="1"/>
    <col min="12547" max="12547" width="64.28515625" style="6" customWidth="1"/>
    <col min="12548" max="12548" width="11.5703125" style="6" customWidth="1"/>
    <col min="12549" max="12549" width="12.85546875" style="6" customWidth="1"/>
    <col min="12550" max="12550" width="10.7109375" style="6" customWidth="1"/>
    <col min="12551" max="12551" width="12.5703125" style="6" customWidth="1"/>
    <col min="12552" max="12801" width="9.140625" style="6"/>
    <col min="12802" max="12802" width="4.28515625" style="6" customWidth="1"/>
    <col min="12803" max="12803" width="64.28515625" style="6" customWidth="1"/>
    <col min="12804" max="12804" width="11.5703125" style="6" customWidth="1"/>
    <col min="12805" max="12805" width="12.85546875" style="6" customWidth="1"/>
    <col min="12806" max="12806" width="10.7109375" style="6" customWidth="1"/>
    <col min="12807" max="12807" width="12.5703125" style="6" customWidth="1"/>
    <col min="12808" max="13057" width="9.140625" style="6"/>
    <col min="13058" max="13058" width="4.28515625" style="6" customWidth="1"/>
    <col min="13059" max="13059" width="64.28515625" style="6" customWidth="1"/>
    <col min="13060" max="13060" width="11.5703125" style="6" customWidth="1"/>
    <col min="13061" max="13061" width="12.85546875" style="6" customWidth="1"/>
    <col min="13062" max="13062" width="10.7109375" style="6" customWidth="1"/>
    <col min="13063" max="13063" width="12.5703125" style="6" customWidth="1"/>
    <col min="13064" max="13313" width="9.140625" style="6"/>
    <col min="13314" max="13314" width="4.28515625" style="6" customWidth="1"/>
    <col min="13315" max="13315" width="64.28515625" style="6" customWidth="1"/>
    <col min="13316" max="13316" width="11.5703125" style="6" customWidth="1"/>
    <col min="13317" max="13317" width="12.85546875" style="6" customWidth="1"/>
    <col min="13318" max="13318" width="10.7109375" style="6" customWidth="1"/>
    <col min="13319" max="13319" width="12.5703125" style="6" customWidth="1"/>
    <col min="13320" max="13569" width="9.140625" style="6"/>
    <col min="13570" max="13570" width="4.28515625" style="6" customWidth="1"/>
    <col min="13571" max="13571" width="64.28515625" style="6" customWidth="1"/>
    <col min="13572" max="13572" width="11.5703125" style="6" customWidth="1"/>
    <col min="13573" max="13573" width="12.85546875" style="6" customWidth="1"/>
    <col min="13574" max="13574" width="10.7109375" style="6" customWidth="1"/>
    <col min="13575" max="13575" width="12.5703125" style="6" customWidth="1"/>
    <col min="13576" max="13825" width="9.140625" style="6"/>
    <col min="13826" max="13826" width="4.28515625" style="6" customWidth="1"/>
    <col min="13827" max="13827" width="64.28515625" style="6" customWidth="1"/>
    <col min="13828" max="13828" width="11.5703125" style="6" customWidth="1"/>
    <col min="13829" max="13829" width="12.85546875" style="6" customWidth="1"/>
    <col min="13830" max="13830" width="10.7109375" style="6" customWidth="1"/>
    <col min="13831" max="13831" width="12.5703125" style="6" customWidth="1"/>
    <col min="13832" max="14081" width="9.140625" style="6"/>
    <col min="14082" max="14082" width="4.28515625" style="6" customWidth="1"/>
    <col min="14083" max="14083" width="64.28515625" style="6" customWidth="1"/>
    <col min="14084" max="14084" width="11.5703125" style="6" customWidth="1"/>
    <col min="14085" max="14085" width="12.85546875" style="6" customWidth="1"/>
    <col min="14086" max="14086" width="10.7109375" style="6" customWidth="1"/>
    <col min="14087" max="14087" width="12.5703125" style="6" customWidth="1"/>
    <col min="14088" max="14337" width="9.140625" style="6"/>
    <col min="14338" max="14338" width="4.28515625" style="6" customWidth="1"/>
    <col min="14339" max="14339" width="64.28515625" style="6" customWidth="1"/>
    <col min="14340" max="14340" width="11.5703125" style="6" customWidth="1"/>
    <col min="14341" max="14341" width="12.85546875" style="6" customWidth="1"/>
    <col min="14342" max="14342" width="10.7109375" style="6" customWidth="1"/>
    <col min="14343" max="14343" width="12.5703125" style="6" customWidth="1"/>
    <col min="14344" max="14593" width="9.140625" style="6"/>
    <col min="14594" max="14594" width="4.28515625" style="6" customWidth="1"/>
    <col min="14595" max="14595" width="64.28515625" style="6" customWidth="1"/>
    <col min="14596" max="14596" width="11.5703125" style="6" customWidth="1"/>
    <col min="14597" max="14597" width="12.85546875" style="6" customWidth="1"/>
    <col min="14598" max="14598" width="10.7109375" style="6" customWidth="1"/>
    <col min="14599" max="14599" width="12.5703125" style="6" customWidth="1"/>
    <col min="14600" max="14849" width="9.140625" style="6"/>
    <col min="14850" max="14850" width="4.28515625" style="6" customWidth="1"/>
    <col min="14851" max="14851" width="64.28515625" style="6" customWidth="1"/>
    <col min="14852" max="14852" width="11.5703125" style="6" customWidth="1"/>
    <col min="14853" max="14853" width="12.85546875" style="6" customWidth="1"/>
    <col min="14854" max="14854" width="10.7109375" style="6" customWidth="1"/>
    <col min="14855" max="14855" width="12.5703125" style="6" customWidth="1"/>
    <col min="14856" max="15105" width="9.140625" style="6"/>
    <col min="15106" max="15106" width="4.28515625" style="6" customWidth="1"/>
    <col min="15107" max="15107" width="64.28515625" style="6" customWidth="1"/>
    <col min="15108" max="15108" width="11.5703125" style="6" customWidth="1"/>
    <col min="15109" max="15109" width="12.85546875" style="6" customWidth="1"/>
    <col min="15110" max="15110" width="10.7109375" style="6" customWidth="1"/>
    <col min="15111" max="15111" width="12.5703125" style="6" customWidth="1"/>
    <col min="15112" max="15361" width="9.140625" style="6"/>
    <col min="15362" max="15362" width="4.28515625" style="6" customWidth="1"/>
    <col min="15363" max="15363" width="64.28515625" style="6" customWidth="1"/>
    <col min="15364" max="15364" width="11.5703125" style="6" customWidth="1"/>
    <col min="15365" max="15365" width="12.85546875" style="6" customWidth="1"/>
    <col min="15366" max="15366" width="10.7109375" style="6" customWidth="1"/>
    <col min="15367" max="15367" width="12.5703125" style="6" customWidth="1"/>
    <col min="15368" max="15617" width="9.140625" style="6"/>
    <col min="15618" max="15618" width="4.28515625" style="6" customWidth="1"/>
    <col min="15619" max="15619" width="64.28515625" style="6" customWidth="1"/>
    <col min="15620" max="15620" width="11.5703125" style="6" customWidth="1"/>
    <col min="15621" max="15621" width="12.85546875" style="6" customWidth="1"/>
    <col min="15622" max="15622" width="10.7109375" style="6" customWidth="1"/>
    <col min="15623" max="15623" width="12.5703125" style="6" customWidth="1"/>
    <col min="15624" max="15873" width="9.140625" style="6"/>
    <col min="15874" max="15874" width="4.28515625" style="6" customWidth="1"/>
    <col min="15875" max="15875" width="64.28515625" style="6" customWidth="1"/>
    <col min="15876" max="15876" width="11.5703125" style="6" customWidth="1"/>
    <col min="15877" max="15877" width="12.85546875" style="6" customWidth="1"/>
    <col min="15878" max="15878" width="10.7109375" style="6" customWidth="1"/>
    <col min="15879" max="15879" width="12.5703125" style="6" customWidth="1"/>
    <col min="15880" max="16129" width="9.140625" style="6"/>
    <col min="16130" max="16130" width="4.28515625" style="6" customWidth="1"/>
    <col min="16131" max="16131" width="64.28515625" style="6" customWidth="1"/>
    <col min="16132" max="16132" width="11.5703125" style="6" customWidth="1"/>
    <col min="16133" max="16133" width="12.85546875" style="6" customWidth="1"/>
    <col min="16134" max="16134" width="10.7109375" style="6" customWidth="1"/>
    <col min="16135" max="16135" width="12.5703125" style="6" customWidth="1"/>
    <col min="16136" max="16384" width="9.140625" style="6"/>
  </cols>
  <sheetData>
    <row r="1" spans="1:10" x14ac:dyDescent="0.25">
      <c r="A1" s="5" t="s">
        <v>0</v>
      </c>
      <c r="B1" s="3"/>
      <c r="C1" s="3"/>
      <c r="G1" s="7" t="s">
        <v>63</v>
      </c>
    </row>
    <row r="2" spans="1:10" x14ac:dyDescent="0.25">
      <c r="A2" s="5"/>
      <c r="B2" s="3"/>
      <c r="C2" s="3"/>
    </row>
    <row r="3" spans="1:10" s="8" customFormat="1" ht="16.5" x14ac:dyDescent="0.25">
      <c r="A3" s="87" t="s">
        <v>60</v>
      </c>
      <c r="B3" s="87"/>
      <c r="C3" s="87"/>
      <c r="D3" s="87"/>
      <c r="E3" s="87"/>
      <c r="F3" s="87"/>
      <c r="G3" s="87"/>
      <c r="H3" s="87"/>
      <c r="I3" s="87"/>
    </row>
    <row r="4" spans="1:10" s="8" customFormat="1" ht="16.5" x14ac:dyDescent="0.25">
      <c r="A4" s="87" t="s">
        <v>1</v>
      </c>
      <c r="B4" s="87"/>
      <c r="C4" s="87"/>
      <c r="D4" s="87"/>
      <c r="E4" s="87"/>
      <c r="F4" s="87"/>
      <c r="G4" s="87"/>
      <c r="H4" s="87"/>
      <c r="I4" s="87"/>
    </row>
    <row r="5" spans="1:10" s="8" customFormat="1" ht="16.5" x14ac:dyDescent="0.25">
      <c r="A5" s="88" t="s">
        <v>61</v>
      </c>
      <c r="B5" s="88"/>
      <c r="C5" s="88"/>
      <c r="D5" s="88"/>
      <c r="E5" s="88"/>
      <c r="F5" s="88"/>
      <c r="G5" s="88"/>
      <c r="H5" s="88"/>
      <c r="I5" s="88"/>
    </row>
    <row r="6" spans="1:10" x14ac:dyDescent="0.25">
      <c r="A6" s="2"/>
      <c r="B6" s="2"/>
      <c r="C6" s="2"/>
      <c r="D6" s="2"/>
      <c r="E6" s="2"/>
      <c r="F6" s="2"/>
      <c r="G6" s="2"/>
      <c r="J6" s="6" t="s">
        <v>53</v>
      </c>
    </row>
    <row r="7" spans="1:10" ht="16.5" x14ac:dyDescent="0.25">
      <c r="A7" s="15" t="s">
        <v>2</v>
      </c>
      <c r="B7" s="16"/>
      <c r="C7" s="89" t="s">
        <v>3</v>
      </c>
      <c r="D7" s="91" t="s">
        <v>4</v>
      </c>
      <c r="E7" s="91"/>
      <c r="F7" s="91"/>
      <c r="G7" s="91"/>
      <c r="H7" s="91"/>
      <c r="I7" s="91"/>
    </row>
    <row r="8" spans="1:10" ht="16.5" x14ac:dyDescent="0.25">
      <c r="A8" s="15" t="s">
        <v>5</v>
      </c>
      <c r="B8" s="17" t="s">
        <v>6</v>
      </c>
      <c r="C8" s="89"/>
      <c r="D8" s="90" t="s">
        <v>47</v>
      </c>
      <c r="E8" s="18" t="s">
        <v>45</v>
      </c>
      <c r="F8" s="90" t="s">
        <v>48</v>
      </c>
      <c r="G8" s="18" t="s">
        <v>45</v>
      </c>
      <c r="H8" s="90" t="s">
        <v>54</v>
      </c>
      <c r="I8" s="18" t="s">
        <v>45</v>
      </c>
    </row>
    <row r="9" spans="1:10" ht="31.5" x14ac:dyDescent="0.25">
      <c r="A9" s="15" t="s">
        <v>7</v>
      </c>
      <c r="B9" s="16"/>
      <c r="C9" s="89"/>
      <c r="D9" s="90"/>
      <c r="E9" s="73" t="s">
        <v>46</v>
      </c>
      <c r="F9" s="90"/>
      <c r="G9" s="73" t="s">
        <v>46</v>
      </c>
      <c r="H9" s="90"/>
      <c r="I9" s="73" t="s">
        <v>46</v>
      </c>
    </row>
    <row r="10" spans="1:10" ht="16.5" x14ac:dyDescent="0.25">
      <c r="A10" s="19">
        <v>1</v>
      </c>
      <c r="B10" s="19">
        <v>2</v>
      </c>
      <c r="C10" s="19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20">
        <v>9</v>
      </c>
    </row>
    <row r="11" spans="1:10" ht="16.5" x14ac:dyDescent="0.25">
      <c r="A11" s="21">
        <v>1</v>
      </c>
      <c r="B11" s="22" t="s">
        <v>34</v>
      </c>
      <c r="C11" s="23"/>
      <c r="D11" s="74"/>
      <c r="E11" s="74"/>
      <c r="F11" s="75"/>
      <c r="G11" s="75"/>
      <c r="H11" s="24"/>
      <c r="I11" s="84"/>
    </row>
    <row r="12" spans="1:10" ht="16.5" x14ac:dyDescent="0.25">
      <c r="A12" s="25"/>
      <c r="B12" s="22" t="s">
        <v>8</v>
      </c>
      <c r="C12" s="23"/>
      <c r="D12" s="76"/>
      <c r="E12" s="76"/>
      <c r="F12" s="77"/>
      <c r="G12" s="77"/>
      <c r="H12" s="24"/>
      <c r="I12" s="84"/>
    </row>
    <row r="13" spans="1:10" s="8" customFormat="1" ht="17.25" x14ac:dyDescent="0.3">
      <c r="A13" s="26">
        <v>1.1000000000000001</v>
      </c>
      <c r="B13" s="27" t="s">
        <v>9</v>
      </c>
      <c r="C13" s="28">
        <f>D13+F13+H13</f>
        <v>663781</v>
      </c>
      <c r="D13" s="78">
        <f t="shared" ref="D13:I13" si="0">D14</f>
        <v>48127</v>
      </c>
      <c r="E13" s="78">
        <f t="shared" si="0"/>
        <v>0</v>
      </c>
      <c r="F13" s="78">
        <f t="shared" si="0"/>
        <v>615654</v>
      </c>
      <c r="G13" s="78">
        <f t="shared" si="0"/>
        <v>396051</v>
      </c>
      <c r="H13" s="78">
        <f t="shared" si="0"/>
        <v>0</v>
      </c>
      <c r="I13" s="78">
        <f t="shared" si="0"/>
        <v>0</v>
      </c>
    </row>
    <row r="14" spans="1:10" x14ac:dyDescent="0.25">
      <c r="A14" s="30"/>
      <c r="B14" s="31" t="s">
        <v>31</v>
      </c>
      <c r="C14" s="32">
        <f>D14+F14+H14</f>
        <v>663781</v>
      </c>
      <c r="D14" s="32">
        <f>D15</f>
        <v>48127</v>
      </c>
      <c r="E14" s="32"/>
      <c r="F14" s="33">
        <f>SUM(F15:F16)</f>
        <v>615654</v>
      </c>
      <c r="G14" s="33">
        <f>SUM(G15:G16)</f>
        <v>396051</v>
      </c>
      <c r="H14" s="24"/>
      <c r="I14" s="84"/>
    </row>
    <row r="15" spans="1:10" x14ac:dyDescent="0.25">
      <c r="A15" s="30"/>
      <c r="B15" s="34" t="s">
        <v>51</v>
      </c>
      <c r="C15" s="24">
        <f>D15+F15+H15</f>
        <v>204131</v>
      </c>
      <c r="D15" s="24">
        <v>48127</v>
      </c>
      <c r="E15" s="24"/>
      <c r="F15" s="35">
        <v>156004</v>
      </c>
      <c r="G15" s="35">
        <v>46604</v>
      </c>
      <c r="H15" s="24"/>
      <c r="I15" s="84"/>
    </row>
    <row r="16" spans="1:10" x14ac:dyDescent="0.25">
      <c r="A16" s="30"/>
      <c r="B16" s="36" t="s">
        <v>39</v>
      </c>
      <c r="C16" s="24">
        <f>D16+F16+H16</f>
        <v>459650</v>
      </c>
      <c r="D16" s="24">
        <v>0</v>
      </c>
      <c r="E16" s="24"/>
      <c r="F16" s="35">
        <v>459650</v>
      </c>
      <c r="G16" s="35">
        <v>349447</v>
      </c>
      <c r="H16" s="24"/>
      <c r="I16" s="24"/>
    </row>
    <row r="17" spans="1:9" s="8" customFormat="1" ht="17.25" x14ac:dyDescent="0.3">
      <c r="A17" s="26">
        <v>1.2</v>
      </c>
      <c r="B17" s="27" t="s">
        <v>10</v>
      </c>
      <c r="C17" s="28">
        <f>D17+F17</f>
        <v>109262</v>
      </c>
      <c r="D17" s="79">
        <f t="shared" ref="D17:I17" si="1">D19+D22+D24</f>
        <v>109262</v>
      </c>
      <c r="E17" s="79">
        <f t="shared" si="1"/>
        <v>0</v>
      </c>
      <c r="F17" s="79">
        <f t="shared" si="1"/>
        <v>0</v>
      </c>
      <c r="G17" s="79">
        <f t="shared" si="1"/>
        <v>0</v>
      </c>
      <c r="H17" s="79">
        <f t="shared" si="1"/>
        <v>0</v>
      </c>
      <c r="I17" s="79">
        <f t="shared" si="1"/>
        <v>0</v>
      </c>
    </row>
    <row r="18" spans="1:9" x14ac:dyDescent="0.25">
      <c r="A18" s="37"/>
      <c r="B18" s="38" t="s">
        <v>8</v>
      </c>
      <c r="C18" s="39"/>
      <c r="D18" s="39"/>
      <c r="E18" s="39"/>
      <c r="F18" s="40"/>
      <c r="G18" s="40"/>
      <c r="H18" s="24"/>
      <c r="I18" s="84"/>
    </row>
    <row r="19" spans="1:9" ht="31.5" x14ac:dyDescent="0.25">
      <c r="A19" s="20"/>
      <c r="B19" s="41" t="s">
        <v>11</v>
      </c>
      <c r="C19" s="32">
        <f t="shared" ref="C19:C25" si="2">D19+F19+H19</f>
        <v>51915</v>
      </c>
      <c r="D19" s="32">
        <f>SUM(D20:D21)</f>
        <v>51915</v>
      </c>
      <c r="E19" s="32"/>
      <c r="F19" s="33"/>
      <c r="G19" s="33"/>
      <c r="H19" s="24"/>
      <c r="I19" s="84"/>
    </row>
    <row r="20" spans="1:9" x14ac:dyDescent="0.25">
      <c r="A20" s="20"/>
      <c r="B20" s="42" t="s">
        <v>38</v>
      </c>
      <c r="C20" s="24">
        <f t="shared" si="2"/>
        <v>51915</v>
      </c>
      <c r="D20" s="24">
        <v>51915</v>
      </c>
      <c r="E20" s="24"/>
      <c r="F20" s="35"/>
      <c r="G20" s="35"/>
      <c r="H20" s="24"/>
      <c r="I20" s="84"/>
    </row>
    <row r="21" spans="1:9" x14ac:dyDescent="0.25">
      <c r="A21" s="20"/>
      <c r="B21" s="42" t="s">
        <v>39</v>
      </c>
      <c r="C21" s="24">
        <f t="shared" si="2"/>
        <v>0</v>
      </c>
      <c r="D21" s="24">
        <v>0</v>
      </c>
      <c r="E21" s="24"/>
      <c r="F21" s="35"/>
      <c r="G21" s="35"/>
      <c r="H21" s="24"/>
      <c r="I21" s="84"/>
    </row>
    <row r="22" spans="1:9" s="9" customFormat="1" ht="31.5" x14ac:dyDescent="0.25">
      <c r="A22" s="43"/>
      <c r="B22" s="44" t="s">
        <v>49</v>
      </c>
      <c r="C22" s="32">
        <f t="shared" si="2"/>
        <v>46087</v>
      </c>
      <c r="D22" s="32">
        <f>SUM(D23:D23)</f>
        <v>46087</v>
      </c>
      <c r="E22" s="32"/>
      <c r="F22" s="33"/>
      <c r="G22" s="33"/>
      <c r="H22" s="32"/>
      <c r="I22" s="85"/>
    </row>
    <row r="23" spans="1:9" x14ac:dyDescent="0.25">
      <c r="A23" s="20"/>
      <c r="B23" s="45" t="s">
        <v>51</v>
      </c>
      <c r="C23" s="24">
        <f t="shared" si="2"/>
        <v>46087</v>
      </c>
      <c r="D23" s="24">
        <v>46087</v>
      </c>
      <c r="E23" s="24"/>
      <c r="F23" s="35"/>
      <c r="G23" s="35"/>
      <c r="H23" s="24"/>
      <c r="I23" s="84"/>
    </row>
    <row r="24" spans="1:9" ht="31.5" x14ac:dyDescent="0.25">
      <c r="A24" s="20"/>
      <c r="B24" s="41" t="s">
        <v>12</v>
      </c>
      <c r="C24" s="32">
        <f t="shared" si="2"/>
        <v>11260</v>
      </c>
      <c r="D24" s="32">
        <f>SUM(D25+D26)</f>
        <v>11260</v>
      </c>
      <c r="E24" s="32"/>
      <c r="F24" s="33"/>
      <c r="G24" s="33"/>
      <c r="H24" s="24"/>
      <c r="I24" s="84"/>
    </row>
    <row r="25" spans="1:9" x14ac:dyDescent="0.25">
      <c r="A25" s="20"/>
      <c r="B25" s="45" t="s">
        <v>40</v>
      </c>
      <c r="C25" s="24">
        <f t="shared" si="2"/>
        <v>11260</v>
      </c>
      <c r="D25" s="24">
        <v>11260</v>
      </c>
      <c r="E25" s="32"/>
      <c r="F25" s="33"/>
      <c r="G25" s="33"/>
      <c r="H25" s="24"/>
      <c r="I25" s="84"/>
    </row>
    <row r="26" spans="1:9" x14ac:dyDescent="0.25">
      <c r="A26" s="20"/>
      <c r="B26" s="45" t="s">
        <v>39</v>
      </c>
      <c r="C26" s="24">
        <f>D26+F26</f>
        <v>0</v>
      </c>
      <c r="D26" s="24">
        <v>0</v>
      </c>
      <c r="E26" s="24"/>
      <c r="F26" s="35"/>
      <c r="G26" s="35"/>
      <c r="H26" s="24"/>
      <c r="I26" s="84"/>
    </row>
    <row r="27" spans="1:9" s="8" customFormat="1" ht="17.25" x14ac:dyDescent="0.3">
      <c r="A27" s="26">
        <v>1.3</v>
      </c>
      <c r="B27" s="27" t="s">
        <v>35</v>
      </c>
      <c r="C27" s="29">
        <f t="shared" ref="C27:I27" si="3">C29+C31+C33+C35</f>
        <v>319060</v>
      </c>
      <c r="D27" s="78">
        <f t="shared" si="3"/>
        <v>157650</v>
      </c>
      <c r="E27" s="78">
        <f t="shared" si="3"/>
        <v>0</v>
      </c>
      <c r="F27" s="78">
        <f t="shared" si="3"/>
        <v>0</v>
      </c>
      <c r="G27" s="78">
        <f t="shared" si="3"/>
        <v>0</v>
      </c>
      <c r="H27" s="78">
        <f t="shared" si="3"/>
        <v>161410</v>
      </c>
      <c r="I27" s="78">
        <f t="shared" si="3"/>
        <v>30960</v>
      </c>
    </row>
    <row r="28" spans="1:9" x14ac:dyDescent="0.25">
      <c r="A28" s="20"/>
      <c r="B28" s="38" t="s">
        <v>8</v>
      </c>
      <c r="C28" s="24"/>
      <c r="D28" s="24"/>
      <c r="E28" s="24"/>
      <c r="F28" s="24"/>
      <c r="G28" s="24"/>
      <c r="H28" s="24"/>
      <c r="I28" s="84"/>
    </row>
    <row r="29" spans="1:9" x14ac:dyDescent="0.25">
      <c r="A29" s="20"/>
      <c r="B29" s="46" t="s">
        <v>13</v>
      </c>
      <c r="C29" s="32">
        <f t="shared" ref="C29:C36" si="4">D29+F29+H29</f>
        <v>42105</v>
      </c>
      <c r="D29" s="32">
        <f>SUM(D30:D30)</f>
        <v>11145</v>
      </c>
      <c r="E29" s="32"/>
      <c r="F29" s="32"/>
      <c r="G29" s="32"/>
      <c r="H29" s="32">
        <f>SUM(H30)</f>
        <v>30960</v>
      </c>
      <c r="I29" s="32">
        <f>SUM(I30)</f>
        <v>30960</v>
      </c>
    </row>
    <row r="30" spans="1:9" x14ac:dyDescent="0.25">
      <c r="A30" s="20"/>
      <c r="B30" s="45" t="s">
        <v>38</v>
      </c>
      <c r="C30" s="24">
        <f>D30+F30+H30</f>
        <v>42105</v>
      </c>
      <c r="D30" s="24">
        <v>11145</v>
      </c>
      <c r="E30" s="24"/>
      <c r="F30" s="24"/>
      <c r="G30" s="24"/>
      <c r="H30" s="24">
        <v>30960</v>
      </c>
      <c r="I30" s="84">
        <v>30960</v>
      </c>
    </row>
    <row r="31" spans="1:9" ht="31.5" x14ac:dyDescent="0.25">
      <c r="A31" s="20"/>
      <c r="B31" s="41" t="s">
        <v>14</v>
      </c>
      <c r="C31" s="47">
        <f t="shared" si="4"/>
        <v>214527</v>
      </c>
      <c r="D31" s="33">
        <f>SUM(D32)</f>
        <v>145432</v>
      </c>
      <c r="E31" s="33"/>
      <c r="F31" s="33"/>
      <c r="G31" s="33"/>
      <c r="H31" s="33">
        <f t="shared" ref="H31" si="5">SUM(H32)</f>
        <v>69095</v>
      </c>
      <c r="I31" s="84"/>
    </row>
    <row r="32" spans="1:9" x14ac:dyDescent="0.25">
      <c r="A32" s="20"/>
      <c r="B32" s="42" t="s">
        <v>38</v>
      </c>
      <c r="C32" s="24">
        <f>D32+F32+H32</f>
        <v>214527</v>
      </c>
      <c r="D32" s="48">
        <v>145432</v>
      </c>
      <c r="E32" s="48"/>
      <c r="F32" s="35"/>
      <c r="G32" s="35"/>
      <c r="H32" s="24">
        <v>69095</v>
      </c>
      <c r="I32" s="84"/>
    </row>
    <row r="33" spans="1:9" x14ac:dyDescent="0.25">
      <c r="A33" s="20"/>
      <c r="B33" s="41" t="s">
        <v>41</v>
      </c>
      <c r="C33" s="47">
        <f t="shared" si="4"/>
        <v>1073</v>
      </c>
      <c r="D33" s="49">
        <f>D34</f>
        <v>1073</v>
      </c>
      <c r="E33" s="49"/>
      <c r="F33" s="33"/>
      <c r="G33" s="33"/>
      <c r="H33" s="24"/>
      <c r="I33" s="84"/>
    </row>
    <row r="34" spans="1:9" x14ac:dyDescent="0.25">
      <c r="A34" s="20"/>
      <c r="B34" s="42" t="s">
        <v>38</v>
      </c>
      <c r="C34" s="24">
        <f t="shared" si="4"/>
        <v>1073</v>
      </c>
      <c r="D34" s="48">
        <v>1073</v>
      </c>
      <c r="E34" s="48"/>
      <c r="F34" s="35"/>
      <c r="G34" s="35"/>
      <c r="H34" s="24"/>
      <c r="I34" s="84"/>
    </row>
    <row r="35" spans="1:9" x14ac:dyDescent="0.25">
      <c r="A35" s="20"/>
      <c r="B35" s="41" t="s">
        <v>33</v>
      </c>
      <c r="C35" s="47">
        <f t="shared" si="4"/>
        <v>61355</v>
      </c>
      <c r="D35" s="49">
        <f>D36</f>
        <v>0</v>
      </c>
      <c r="E35" s="49"/>
      <c r="F35" s="33"/>
      <c r="G35" s="33"/>
      <c r="H35" s="49">
        <f>H36</f>
        <v>61355</v>
      </c>
      <c r="I35" s="84"/>
    </row>
    <row r="36" spans="1:9" x14ac:dyDescent="0.25">
      <c r="A36" s="20"/>
      <c r="B36" s="42" t="s">
        <v>38</v>
      </c>
      <c r="C36" s="24">
        <f t="shared" si="4"/>
        <v>61355</v>
      </c>
      <c r="D36" s="48"/>
      <c r="E36" s="48"/>
      <c r="F36" s="24"/>
      <c r="G36" s="35"/>
      <c r="H36" s="24">
        <v>61355</v>
      </c>
      <c r="I36" s="84"/>
    </row>
    <row r="37" spans="1:9" s="8" customFormat="1" ht="17.25" x14ac:dyDescent="0.3">
      <c r="A37" s="26">
        <v>1.4</v>
      </c>
      <c r="B37" s="27" t="s">
        <v>15</v>
      </c>
      <c r="C37" s="29">
        <f t="shared" ref="C37:I37" si="6">C39+C41</f>
        <v>15199</v>
      </c>
      <c r="D37" s="78">
        <f t="shared" si="6"/>
        <v>15199</v>
      </c>
      <c r="E37" s="78">
        <f t="shared" si="6"/>
        <v>0</v>
      </c>
      <c r="F37" s="78">
        <f t="shared" si="6"/>
        <v>0</v>
      </c>
      <c r="G37" s="78">
        <f t="shared" si="6"/>
        <v>0</v>
      </c>
      <c r="H37" s="78">
        <f t="shared" si="6"/>
        <v>0</v>
      </c>
      <c r="I37" s="78">
        <f t="shared" si="6"/>
        <v>0</v>
      </c>
    </row>
    <row r="38" spans="1:9" x14ac:dyDescent="0.25">
      <c r="A38" s="37"/>
      <c r="B38" s="38" t="s">
        <v>16</v>
      </c>
      <c r="C38" s="39"/>
      <c r="D38" s="39"/>
      <c r="E38" s="39"/>
      <c r="F38" s="50"/>
      <c r="G38" s="50"/>
      <c r="H38" s="24"/>
      <c r="I38" s="84"/>
    </row>
    <row r="39" spans="1:9" ht="31.5" x14ac:dyDescent="0.25">
      <c r="A39" s="20"/>
      <c r="B39" s="41" t="s">
        <v>17</v>
      </c>
      <c r="C39" s="51">
        <f>D39+F39+H39</f>
        <v>10959</v>
      </c>
      <c r="D39" s="32">
        <f>SUM(D40)</f>
        <v>10959</v>
      </c>
      <c r="E39" s="32"/>
      <c r="F39" s="32"/>
      <c r="G39" s="32"/>
      <c r="H39" s="24"/>
      <c r="I39" s="84"/>
    </row>
    <row r="40" spans="1:9" x14ac:dyDescent="0.25">
      <c r="A40" s="20"/>
      <c r="B40" s="42" t="s">
        <v>38</v>
      </c>
      <c r="C40" s="52">
        <f>D40+F40+H40</f>
        <v>10959</v>
      </c>
      <c r="D40" s="24">
        <v>10959</v>
      </c>
      <c r="E40" s="24"/>
      <c r="F40" s="24"/>
      <c r="G40" s="24"/>
      <c r="H40" s="24"/>
      <c r="I40" s="84"/>
    </row>
    <row r="41" spans="1:9" x14ac:dyDescent="0.25">
      <c r="A41" s="20"/>
      <c r="B41" s="31" t="s">
        <v>18</v>
      </c>
      <c r="C41" s="51">
        <f>D41+F41+H41</f>
        <v>4240</v>
      </c>
      <c r="D41" s="32">
        <f>SUM(D42)</f>
        <v>4240</v>
      </c>
      <c r="E41" s="32"/>
      <c r="F41" s="32"/>
      <c r="G41" s="32"/>
      <c r="H41" s="24"/>
      <c r="I41" s="84"/>
    </row>
    <row r="42" spans="1:9" x14ac:dyDescent="0.25">
      <c r="A42" s="20"/>
      <c r="B42" s="42" t="s">
        <v>38</v>
      </c>
      <c r="C42" s="52">
        <f>D42+F42+H42</f>
        <v>4240</v>
      </c>
      <c r="D42" s="24">
        <v>4240</v>
      </c>
      <c r="E42" s="24"/>
      <c r="F42" s="24"/>
      <c r="G42" s="24"/>
      <c r="H42" s="24"/>
      <c r="I42" s="84"/>
    </row>
    <row r="43" spans="1:9" s="8" customFormat="1" ht="34.5" x14ac:dyDescent="0.3">
      <c r="A43" s="53">
        <v>1.5</v>
      </c>
      <c r="B43" s="54" t="s">
        <v>19</v>
      </c>
      <c r="C43" s="29">
        <f t="shared" ref="C43:I43" si="7">C45+C47+C49+C51+C53</f>
        <v>64652</v>
      </c>
      <c r="D43" s="78">
        <f t="shared" si="7"/>
        <v>51872</v>
      </c>
      <c r="E43" s="78">
        <f t="shared" si="7"/>
        <v>51962</v>
      </c>
      <c r="F43" s="78">
        <f t="shared" si="7"/>
        <v>0</v>
      </c>
      <c r="G43" s="78">
        <f t="shared" si="7"/>
        <v>0</v>
      </c>
      <c r="H43" s="78">
        <f t="shared" si="7"/>
        <v>12780</v>
      </c>
      <c r="I43" s="78">
        <f t="shared" si="7"/>
        <v>0</v>
      </c>
    </row>
    <row r="44" spans="1:9" x14ac:dyDescent="0.25">
      <c r="A44" s="55"/>
      <c r="B44" s="38" t="s">
        <v>16</v>
      </c>
      <c r="C44" s="39"/>
      <c r="D44" s="39"/>
      <c r="E44" s="39"/>
      <c r="F44" s="39"/>
      <c r="G44" s="39"/>
      <c r="H44" s="24"/>
      <c r="I44" s="84"/>
    </row>
    <row r="45" spans="1:9" x14ac:dyDescent="0.25">
      <c r="A45" s="55"/>
      <c r="B45" s="46" t="s">
        <v>29</v>
      </c>
      <c r="C45" s="32">
        <f t="shared" ref="C45:C54" si="8">D45+F45+H45</f>
        <v>34036</v>
      </c>
      <c r="D45" s="32">
        <f>SUM(D46)</f>
        <v>21256</v>
      </c>
      <c r="E45" s="32">
        <f>E46</f>
        <v>21256</v>
      </c>
      <c r="F45" s="32"/>
      <c r="G45" s="32"/>
      <c r="H45" s="32">
        <f>H46</f>
        <v>12780</v>
      </c>
      <c r="I45" s="84"/>
    </row>
    <row r="46" spans="1:9" x14ac:dyDescent="0.25">
      <c r="A46" s="55"/>
      <c r="B46" s="42" t="s">
        <v>38</v>
      </c>
      <c r="C46" s="24">
        <f t="shared" si="8"/>
        <v>34036</v>
      </c>
      <c r="D46" s="24">
        <v>21256</v>
      </c>
      <c r="E46" s="24">
        <v>21256</v>
      </c>
      <c r="F46" s="24"/>
      <c r="G46" s="24"/>
      <c r="H46" s="24">
        <v>12780</v>
      </c>
      <c r="I46" s="84"/>
    </row>
    <row r="47" spans="1:9" x14ac:dyDescent="0.25">
      <c r="A47" s="55"/>
      <c r="B47" s="46" t="s">
        <v>52</v>
      </c>
      <c r="C47" s="51">
        <f t="shared" si="8"/>
        <v>0</v>
      </c>
      <c r="D47" s="32"/>
      <c r="E47" s="32"/>
      <c r="F47" s="32"/>
      <c r="G47" s="32"/>
      <c r="H47" s="24"/>
      <c r="I47" s="84"/>
    </row>
    <row r="48" spans="1:9" x14ac:dyDescent="0.25">
      <c r="A48" s="55"/>
      <c r="B48" s="36" t="s">
        <v>39</v>
      </c>
      <c r="C48" s="52">
        <f t="shared" si="8"/>
        <v>0</v>
      </c>
      <c r="D48" s="24"/>
      <c r="E48" s="24"/>
      <c r="F48" s="24"/>
      <c r="G48" s="24"/>
      <c r="H48" s="24"/>
      <c r="I48" s="24"/>
    </row>
    <row r="49" spans="1:9" x14ac:dyDescent="0.25">
      <c r="A49" s="55"/>
      <c r="B49" s="56" t="s">
        <v>50</v>
      </c>
      <c r="C49" s="32">
        <f t="shared" si="8"/>
        <v>19659</v>
      </c>
      <c r="D49" s="32">
        <f>SUM(D50)</f>
        <v>19659</v>
      </c>
      <c r="E49" s="32">
        <f>SUM(E50)</f>
        <v>19659</v>
      </c>
      <c r="F49" s="32"/>
      <c r="G49" s="32"/>
      <c r="H49" s="24"/>
      <c r="I49" s="84"/>
    </row>
    <row r="50" spans="1:9" x14ac:dyDescent="0.25">
      <c r="A50" s="55"/>
      <c r="B50" s="42" t="s">
        <v>38</v>
      </c>
      <c r="C50" s="24">
        <f t="shared" si="8"/>
        <v>19659</v>
      </c>
      <c r="D50" s="24">
        <v>19659</v>
      </c>
      <c r="E50" s="24">
        <v>19659</v>
      </c>
      <c r="F50" s="24"/>
      <c r="G50" s="24"/>
      <c r="H50" s="24"/>
      <c r="I50" s="84"/>
    </row>
    <row r="51" spans="1:9" s="10" customFormat="1" x14ac:dyDescent="0.25">
      <c r="A51" s="43"/>
      <c r="B51" s="31" t="s">
        <v>42</v>
      </c>
      <c r="C51" s="32">
        <f t="shared" si="8"/>
        <v>10675</v>
      </c>
      <c r="D51" s="32">
        <f>SUM(D52)</f>
        <v>10675</v>
      </c>
      <c r="E51" s="32">
        <f>E52</f>
        <v>10765</v>
      </c>
      <c r="F51" s="57"/>
      <c r="G51" s="57"/>
      <c r="H51" s="57"/>
      <c r="I51" s="86"/>
    </row>
    <row r="52" spans="1:9" x14ac:dyDescent="0.25">
      <c r="A52" s="55"/>
      <c r="B52" s="42" t="s">
        <v>38</v>
      </c>
      <c r="C52" s="24">
        <f t="shared" si="8"/>
        <v>10675</v>
      </c>
      <c r="D52" s="24">
        <v>10675</v>
      </c>
      <c r="E52" s="24">
        <v>10765</v>
      </c>
      <c r="F52" s="24"/>
      <c r="G52" s="24"/>
      <c r="H52" s="24"/>
      <c r="I52" s="84"/>
    </row>
    <row r="53" spans="1:9" ht="31.5" x14ac:dyDescent="0.25">
      <c r="A53" s="20"/>
      <c r="B53" s="56" t="s">
        <v>43</v>
      </c>
      <c r="C53" s="32">
        <f t="shared" si="8"/>
        <v>282</v>
      </c>
      <c r="D53" s="32">
        <f>SUM(D54)</f>
        <v>282</v>
      </c>
      <c r="E53" s="32">
        <f>SUM(E54)</f>
        <v>282</v>
      </c>
      <c r="F53" s="32"/>
      <c r="G53" s="32"/>
      <c r="H53" s="24"/>
      <c r="I53" s="84"/>
    </row>
    <row r="54" spans="1:9" x14ac:dyDescent="0.25">
      <c r="A54" s="20"/>
      <c r="B54" s="42" t="s">
        <v>38</v>
      </c>
      <c r="C54" s="24">
        <f t="shared" si="8"/>
        <v>282</v>
      </c>
      <c r="D54" s="24">
        <v>282</v>
      </c>
      <c r="E54" s="24">
        <v>282</v>
      </c>
      <c r="F54" s="24"/>
      <c r="G54" s="24"/>
      <c r="H54" s="24"/>
      <c r="I54" s="84"/>
    </row>
    <row r="55" spans="1:9" s="8" customFormat="1" ht="34.5" x14ac:dyDescent="0.3">
      <c r="A55" s="53">
        <v>1.6</v>
      </c>
      <c r="B55" s="54" t="s">
        <v>20</v>
      </c>
      <c r="C55" s="29">
        <f t="shared" ref="C55:I55" si="9">C57+C59+C62+C64</f>
        <v>964765</v>
      </c>
      <c r="D55" s="29">
        <f t="shared" si="9"/>
        <v>0</v>
      </c>
      <c r="E55" s="29">
        <f t="shared" si="9"/>
        <v>0</v>
      </c>
      <c r="F55" s="78">
        <f t="shared" si="9"/>
        <v>964765</v>
      </c>
      <c r="G55" s="78">
        <f t="shared" si="9"/>
        <v>361143</v>
      </c>
      <c r="H55" s="29">
        <f t="shared" si="9"/>
        <v>0</v>
      </c>
      <c r="I55" s="29">
        <f t="shared" si="9"/>
        <v>0</v>
      </c>
    </row>
    <row r="56" spans="1:9" x14ac:dyDescent="0.25">
      <c r="A56" s="55"/>
      <c r="B56" s="38" t="s">
        <v>8</v>
      </c>
      <c r="C56" s="58"/>
      <c r="D56" s="39"/>
      <c r="E56" s="39"/>
      <c r="F56" s="39"/>
      <c r="G56" s="39"/>
      <c r="H56" s="24"/>
      <c r="I56" s="84"/>
    </row>
    <row r="57" spans="1:9" x14ac:dyDescent="0.25">
      <c r="A57" s="55"/>
      <c r="B57" s="56" t="s">
        <v>58</v>
      </c>
      <c r="C57" s="32">
        <f t="shared" ref="C57:C65" si="10">D57+F57+H57</f>
        <v>370471</v>
      </c>
      <c r="D57" s="32"/>
      <c r="E57" s="32"/>
      <c r="F57" s="32">
        <f>SUM(F58:F58)</f>
        <v>370471</v>
      </c>
      <c r="G57" s="32">
        <f>SUM(G58:G58)</f>
        <v>361143</v>
      </c>
      <c r="H57" s="24"/>
      <c r="I57" s="84"/>
    </row>
    <row r="58" spans="1:9" x14ac:dyDescent="0.25">
      <c r="A58" s="55"/>
      <c r="B58" s="36" t="s">
        <v>39</v>
      </c>
      <c r="C58" s="24">
        <f t="shared" si="10"/>
        <v>370471</v>
      </c>
      <c r="D58" s="39"/>
      <c r="E58" s="39"/>
      <c r="F58" s="24">
        <v>370471</v>
      </c>
      <c r="G58" s="24">
        <v>361143</v>
      </c>
      <c r="H58" s="24"/>
      <c r="I58" s="84"/>
    </row>
    <row r="59" spans="1:9" ht="31.5" x14ac:dyDescent="0.25">
      <c r="A59" s="55"/>
      <c r="B59" s="56" t="s">
        <v>32</v>
      </c>
      <c r="C59" s="32">
        <f t="shared" si="10"/>
        <v>449976</v>
      </c>
      <c r="D59" s="32"/>
      <c r="E59" s="32"/>
      <c r="F59" s="32">
        <f>SUM(F60:F61)</f>
        <v>449976</v>
      </c>
      <c r="G59" s="32">
        <f>SUM(G61:G61)</f>
        <v>0</v>
      </c>
      <c r="H59" s="24"/>
      <c r="I59" s="84"/>
    </row>
    <row r="60" spans="1:9" x14ac:dyDescent="0.25">
      <c r="A60" s="20"/>
      <c r="B60" s="59" t="s">
        <v>38</v>
      </c>
      <c r="C60" s="24">
        <f t="shared" si="10"/>
        <v>449976</v>
      </c>
      <c r="D60" s="24"/>
      <c r="E60" s="24"/>
      <c r="F60" s="24">
        <v>449976</v>
      </c>
      <c r="G60" s="24"/>
      <c r="H60" s="24"/>
      <c r="I60" s="84"/>
    </row>
    <row r="61" spans="1:9" x14ac:dyDescent="0.25">
      <c r="A61" s="55"/>
      <c r="B61" s="36" t="s">
        <v>39</v>
      </c>
      <c r="C61" s="24">
        <f t="shared" si="10"/>
        <v>0</v>
      </c>
      <c r="D61" s="24"/>
      <c r="E61" s="24"/>
      <c r="F61" s="24"/>
      <c r="G61" s="24"/>
      <c r="H61" s="24"/>
      <c r="I61" s="84"/>
    </row>
    <row r="62" spans="1:9" ht="47.25" x14ac:dyDescent="0.25">
      <c r="A62" s="20"/>
      <c r="B62" s="60" t="s">
        <v>21</v>
      </c>
      <c r="C62" s="32">
        <f t="shared" si="10"/>
        <v>61722</v>
      </c>
      <c r="D62" s="49"/>
      <c r="E62" s="49"/>
      <c r="F62" s="32">
        <f>SUM(F63)</f>
        <v>61722</v>
      </c>
      <c r="G62" s="32">
        <f>SUM(G63:G63)</f>
        <v>0</v>
      </c>
      <c r="H62" s="24"/>
      <c r="I62" s="84"/>
    </row>
    <row r="63" spans="1:9" x14ac:dyDescent="0.25">
      <c r="A63" s="20"/>
      <c r="B63" s="36" t="s">
        <v>38</v>
      </c>
      <c r="C63" s="24">
        <f t="shared" si="10"/>
        <v>61722</v>
      </c>
      <c r="D63" s="48"/>
      <c r="E63" s="48"/>
      <c r="F63" s="24">
        <v>61722</v>
      </c>
      <c r="G63" s="24"/>
      <c r="H63" s="24"/>
      <c r="I63" s="24"/>
    </row>
    <row r="64" spans="1:9" x14ac:dyDescent="0.25">
      <c r="A64" s="20"/>
      <c r="B64" s="56" t="s">
        <v>22</v>
      </c>
      <c r="C64" s="32">
        <f t="shared" si="10"/>
        <v>82596</v>
      </c>
      <c r="D64" s="49"/>
      <c r="E64" s="49"/>
      <c r="F64" s="32">
        <f>F65</f>
        <v>82596</v>
      </c>
      <c r="G64" s="32">
        <f>SUM(G65)</f>
        <v>0</v>
      </c>
      <c r="H64" s="24"/>
      <c r="I64" s="84"/>
    </row>
    <row r="65" spans="1:9" x14ac:dyDescent="0.25">
      <c r="A65" s="20"/>
      <c r="B65" s="42" t="s">
        <v>38</v>
      </c>
      <c r="C65" s="24">
        <f t="shared" si="10"/>
        <v>82596</v>
      </c>
      <c r="D65" s="48"/>
      <c r="E65" s="48"/>
      <c r="F65" s="24">
        <v>82596</v>
      </c>
      <c r="G65" s="24"/>
      <c r="H65" s="24"/>
      <c r="I65" s="24"/>
    </row>
    <row r="66" spans="1:9" s="8" customFormat="1" ht="34.5" x14ac:dyDescent="0.3">
      <c r="A66" s="26">
        <v>1.7</v>
      </c>
      <c r="B66" s="54" t="s">
        <v>23</v>
      </c>
      <c r="C66" s="29">
        <f>C67+C71</f>
        <v>18570</v>
      </c>
      <c r="D66" s="78">
        <f t="shared" ref="D66:I66" si="11">D67+D71</f>
        <v>18570</v>
      </c>
      <c r="E66" s="78">
        <f t="shared" si="11"/>
        <v>1222</v>
      </c>
      <c r="F66" s="78">
        <f t="shared" si="11"/>
        <v>0</v>
      </c>
      <c r="G66" s="78">
        <f t="shared" si="11"/>
        <v>0</v>
      </c>
      <c r="H66" s="78">
        <f t="shared" si="11"/>
        <v>0</v>
      </c>
      <c r="I66" s="78">
        <f t="shared" si="11"/>
        <v>0</v>
      </c>
    </row>
    <row r="67" spans="1:9" x14ac:dyDescent="0.25">
      <c r="A67" s="37"/>
      <c r="B67" s="61" t="s">
        <v>24</v>
      </c>
      <c r="C67" s="32">
        <f t="shared" ref="C67:C72" si="12">D67+F67+H67</f>
        <v>1222</v>
      </c>
      <c r="D67" s="32">
        <f>SUM(D68)</f>
        <v>1222</v>
      </c>
      <c r="E67" s="32">
        <f>E68</f>
        <v>1222</v>
      </c>
      <c r="F67" s="49">
        <v>0</v>
      </c>
      <c r="G67" s="49"/>
      <c r="H67" s="24"/>
      <c r="I67" s="84"/>
    </row>
    <row r="68" spans="1:9" x14ac:dyDescent="0.25">
      <c r="A68" s="37"/>
      <c r="B68" s="42" t="s">
        <v>38</v>
      </c>
      <c r="C68" s="24">
        <f t="shared" si="12"/>
        <v>1222</v>
      </c>
      <c r="D68" s="24">
        <v>1222</v>
      </c>
      <c r="E68" s="24">
        <v>1222</v>
      </c>
      <c r="F68" s="48"/>
      <c r="G68" s="48"/>
      <c r="H68" s="24"/>
      <c r="I68" s="84"/>
    </row>
    <row r="69" spans="1:9" x14ac:dyDescent="0.25">
      <c r="A69" s="37"/>
      <c r="B69" s="61" t="s">
        <v>64</v>
      </c>
      <c r="C69" s="32">
        <f t="shared" si="12"/>
        <v>26227</v>
      </c>
      <c r="D69" s="51"/>
      <c r="E69" s="51"/>
      <c r="F69" s="49">
        <f>SUM(F70:F71)</f>
        <v>26227</v>
      </c>
      <c r="G69" s="49"/>
      <c r="H69" s="24"/>
      <c r="I69" s="84"/>
    </row>
    <row r="70" spans="1:9" x14ac:dyDescent="0.25">
      <c r="A70" s="37"/>
      <c r="B70" s="42" t="s">
        <v>38</v>
      </c>
      <c r="C70" s="24">
        <f t="shared" si="12"/>
        <v>26227</v>
      </c>
      <c r="D70" s="24"/>
      <c r="E70" s="24"/>
      <c r="F70" s="48">
        <v>26227</v>
      </c>
      <c r="G70" s="48"/>
      <c r="H70" s="24"/>
      <c r="I70" s="84"/>
    </row>
    <row r="71" spans="1:9" x14ac:dyDescent="0.25">
      <c r="A71" s="37"/>
      <c r="B71" s="61" t="s">
        <v>30</v>
      </c>
      <c r="C71" s="32">
        <f t="shared" si="12"/>
        <v>17348</v>
      </c>
      <c r="D71" s="32">
        <f>SUM(D72)</f>
        <v>17348</v>
      </c>
      <c r="E71" s="32"/>
      <c r="F71" s="49"/>
      <c r="G71" s="49"/>
      <c r="H71" s="32"/>
      <c r="I71" s="84"/>
    </row>
    <row r="72" spans="1:9" x14ac:dyDescent="0.25">
      <c r="A72" s="37"/>
      <c r="B72" s="42" t="s">
        <v>38</v>
      </c>
      <c r="C72" s="24">
        <f t="shared" si="12"/>
        <v>17348</v>
      </c>
      <c r="D72" s="24">
        <v>17348</v>
      </c>
      <c r="E72" s="24"/>
      <c r="F72" s="48"/>
      <c r="G72" s="48"/>
      <c r="H72" s="24"/>
      <c r="I72" s="84"/>
    </row>
    <row r="73" spans="1:9" s="8" customFormat="1" ht="17.25" x14ac:dyDescent="0.3">
      <c r="A73" s="26">
        <v>1.8</v>
      </c>
      <c r="B73" s="27" t="s">
        <v>25</v>
      </c>
      <c r="C73" s="28">
        <f>C74</f>
        <v>94389</v>
      </c>
      <c r="D73" s="79">
        <f t="shared" ref="D73:I73" si="13">D74</f>
        <v>0</v>
      </c>
      <c r="E73" s="79">
        <f t="shared" si="13"/>
        <v>0</v>
      </c>
      <c r="F73" s="79">
        <f t="shared" si="13"/>
        <v>94389</v>
      </c>
      <c r="G73" s="79">
        <f t="shared" si="13"/>
        <v>94389</v>
      </c>
      <c r="H73" s="79">
        <f t="shared" si="13"/>
        <v>0</v>
      </c>
      <c r="I73" s="79">
        <f t="shared" si="13"/>
        <v>0</v>
      </c>
    </row>
    <row r="74" spans="1:9" ht="31.5" x14ac:dyDescent="0.25">
      <c r="A74" s="20"/>
      <c r="B74" s="41" t="s">
        <v>26</v>
      </c>
      <c r="C74" s="32">
        <f>D74+F74+H74</f>
        <v>94389</v>
      </c>
      <c r="D74" s="51"/>
      <c r="E74" s="51"/>
      <c r="F74" s="49">
        <f>SUM(F75:F76)</f>
        <v>94389</v>
      </c>
      <c r="G74" s="49">
        <f>SUM(G75:G76)</f>
        <v>94389</v>
      </c>
      <c r="H74" s="24"/>
      <c r="I74" s="84"/>
    </row>
    <row r="75" spans="1:9" x14ac:dyDescent="0.25">
      <c r="A75" s="20"/>
      <c r="B75" s="42" t="s">
        <v>38</v>
      </c>
      <c r="C75" s="24">
        <f>D75+F75+H75</f>
        <v>94389</v>
      </c>
      <c r="D75" s="52"/>
      <c r="E75" s="52"/>
      <c r="F75" s="52">
        <v>94389</v>
      </c>
      <c r="G75" s="52">
        <v>94389</v>
      </c>
      <c r="H75" s="24"/>
      <c r="I75" s="84"/>
    </row>
    <row r="76" spans="1:9" x14ac:dyDescent="0.25">
      <c r="A76" s="20"/>
      <c r="B76" s="42" t="s">
        <v>39</v>
      </c>
      <c r="C76" s="24">
        <f>D76+F76+H76</f>
        <v>0</v>
      </c>
      <c r="D76" s="52"/>
      <c r="E76" s="52"/>
      <c r="F76" s="52"/>
      <c r="G76" s="52"/>
      <c r="H76" s="24"/>
      <c r="I76" s="84"/>
    </row>
    <row r="77" spans="1:9" s="11" customFormat="1" ht="34.5" x14ac:dyDescent="0.3">
      <c r="A77" s="53">
        <v>1.9</v>
      </c>
      <c r="B77" s="62" t="s">
        <v>27</v>
      </c>
      <c r="C77" s="28">
        <f t="shared" ref="C77:C82" si="14">D77+F77</f>
        <v>0</v>
      </c>
      <c r="D77" s="79">
        <f>D80</f>
        <v>0</v>
      </c>
      <c r="E77" s="79">
        <f>SUM(E80)</f>
        <v>0</v>
      </c>
      <c r="F77" s="79">
        <f>F78+F80</f>
        <v>0</v>
      </c>
      <c r="G77" s="79">
        <f t="shared" ref="G77:I77" si="15">G78+G80</f>
        <v>0</v>
      </c>
      <c r="H77" s="79">
        <f t="shared" si="15"/>
        <v>0</v>
      </c>
      <c r="I77" s="79">
        <f t="shared" si="15"/>
        <v>0</v>
      </c>
    </row>
    <row r="78" spans="1:9" s="11" customFormat="1" ht="17.25" x14ac:dyDescent="0.3">
      <c r="A78" s="53"/>
      <c r="B78" s="63" t="s">
        <v>55</v>
      </c>
      <c r="C78" s="32">
        <f>D78+F78+H78</f>
        <v>0</v>
      </c>
      <c r="D78" s="79"/>
      <c r="E78" s="79"/>
      <c r="F78" s="32">
        <f>G78+I78+K78</f>
        <v>0</v>
      </c>
      <c r="G78" s="49"/>
      <c r="H78" s="39"/>
      <c r="I78" s="38"/>
    </row>
    <row r="79" spans="1:9" s="11" customFormat="1" ht="17.25" x14ac:dyDescent="0.3">
      <c r="A79" s="53"/>
      <c r="B79" s="42" t="s">
        <v>38</v>
      </c>
      <c r="C79" s="24">
        <f>D79+F79+H79</f>
        <v>23892</v>
      </c>
      <c r="D79" s="79"/>
      <c r="E79" s="79"/>
      <c r="F79" s="48">
        <v>23892</v>
      </c>
      <c r="G79" s="79"/>
      <c r="H79" s="39"/>
      <c r="I79" s="38"/>
    </row>
    <row r="80" spans="1:9" s="12" customFormat="1" x14ac:dyDescent="0.25">
      <c r="A80" s="55"/>
      <c r="B80" s="56" t="s">
        <v>28</v>
      </c>
      <c r="C80" s="32">
        <f>D80+F80+H80</f>
        <v>0</v>
      </c>
      <c r="D80" s="51"/>
      <c r="E80" s="51"/>
      <c r="F80" s="32">
        <f>G80+I80+K80</f>
        <v>0</v>
      </c>
      <c r="G80" s="51"/>
      <c r="H80" s="39"/>
      <c r="I80" s="38"/>
    </row>
    <row r="81" spans="1:9" s="12" customFormat="1" x14ac:dyDescent="0.25">
      <c r="A81" s="55"/>
      <c r="B81" s="42" t="s">
        <v>38</v>
      </c>
      <c r="C81" s="24">
        <f>D81+F81+H81</f>
        <v>19293</v>
      </c>
      <c r="D81" s="51"/>
      <c r="E81" s="51"/>
      <c r="F81" s="52">
        <v>19293</v>
      </c>
      <c r="G81" s="52"/>
      <c r="H81" s="39"/>
      <c r="I81" s="38"/>
    </row>
    <row r="82" spans="1:9" s="11" customFormat="1" ht="17.25" x14ac:dyDescent="0.3">
      <c r="A82" s="64"/>
      <c r="B82" s="27" t="s">
        <v>37</v>
      </c>
      <c r="C82" s="65">
        <f t="shared" si="14"/>
        <v>2144900</v>
      </c>
      <c r="D82" s="80">
        <f>+D83+D84</f>
        <v>400680</v>
      </c>
      <c r="E82" s="80">
        <f>SUM(E83)</f>
        <v>53184</v>
      </c>
      <c r="F82" s="80">
        <f>+F83+F84</f>
        <v>1744220</v>
      </c>
      <c r="G82" s="80">
        <f>SUM(G83:G84)</f>
        <v>851583</v>
      </c>
      <c r="H82" s="80">
        <f>SUM(H83:H84)</f>
        <v>174190</v>
      </c>
      <c r="I82" s="80">
        <f>SUM(I83:I84)</f>
        <v>30960</v>
      </c>
    </row>
    <row r="83" spans="1:9" s="12" customFormat="1" x14ac:dyDescent="0.25">
      <c r="A83" s="66"/>
      <c r="B83" s="42" t="s">
        <v>38</v>
      </c>
      <c r="C83" s="24">
        <f>+D83+F83+H83</f>
        <v>1488969</v>
      </c>
      <c r="D83" s="67">
        <f>D15+D20+D23+D25+D30+D32+D34+D36+D40+D42+D46+D50+D52+D54+D68+D72+D81</f>
        <v>400680</v>
      </c>
      <c r="E83" s="67">
        <f>E15+E20+E26+E30+E32+E34+E36+E40+E42+E46+E50+E52+E54+E68+E81</f>
        <v>53184</v>
      </c>
      <c r="F83" s="67">
        <f>F15+F20+F23+F25+F30+F32+F34+F36+F40+F42+F46+F50+F52+F54+F60+F63+F65+F68+F70+F72+F81+F75+F79</f>
        <v>914099</v>
      </c>
      <c r="G83" s="67">
        <f t="shared" ref="G83:I83" si="16">G15+G20+G23+G25+G30+G32+G34+G36+G40+G42+G46+G50+G52+G54+G60+G63+G65+G68+G70+G72+G81+G75+G79</f>
        <v>140993</v>
      </c>
      <c r="H83" s="67">
        <f t="shared" si="16"/>
        <v>174190</v>
      </c>
      <c r="I83" s="67">
        <f t="shared" si="16"/>
        <v>30960</v>
      </c>
    </row>
    <row r="84" spans="1:9" s="12" customFormat="1" x14ac:dyDescent="0.25">
      <c r="A84" s="66"/>
      <c r="B84" s="36" t="s">
        <v>39</v>
      </c>
      <c r="C84" s="24">
        <f>+D84+F84+H84</f>
        <v>830121</v>
      </c>
      <c r="D84" s="67">
        <f>D16+D21+D26+D61+D63</f>
        <v>0</v>
      </c>
      <c r="E84" s="67">
        <f>E16+E61+E63</f>
        <v>0</v>
      </c>
      <c r="F84" s="67">
        <f>F16+F21+F26+F58+F61</f>
        <v>830121</v>
      </c>
      <c r="G84" s="67">
        <f t="shared" ref="G84:I84" si="17">G16+G21+G26+G58+G61</f>
        <v>710590</v>
      </c>
      <c r="H84" s="67">
        <f t="shared" si="17"/>
        <v>0</v>
      </c>
      <c r="I84" s="67">
        <f t="shared" si="17"/>
        <v>0</v>
      </c>
    </row>
    <row r="85" spans="1:9" s="11" customFormat="1" ht="17.25" x14ac:dyDescent="0.3">
      <c r="A85" s="68">
        <v>2</v>
      </c>
      <c r="B85" s="69" t="s">
        <v>44</v>
      </c>
      <c r="C85" s="65">
        <f>D85+F85+H85</f>
        <v>230633</v>
      </c>
      <c r="D85" s="81">
        <f>D86+D87</f>
        <v>84669</v>
      </c>
      <c r="E85" s="81">
        <f t="shared" ref="E85:I85" si="18">E86+E87</f>
        <v>84669</v>
      </c>
      <c r="F85" s="81">
        <f t="shared" si="18"/>
        <v>145964</v>
      </c>
      <c r="G85" s="81">
        <f t="shared" si="18"/>
        <v>0</v>
      </c>
      <c r="H85" s="81">
        <f t="shared" si="18"/>
        <v>0</v>
      </c>
      <c r="I85" s="81">
        <f t="shared" si="18"/>
        <v>0</v>
      </c>
    </row>
    <row r="86" spans="1:9" s="11" customFormat="1" ht="32.25" x14ac:dyDescent="0.3">
      <c r="A86" s="68"/>
      <c r="B86" s="45" t="s">
        <v>57</v>
      </c>
      <c r="C86" s="24"/>
      <c r="D86" s="81"/>
      <c r="E86" s="81"/>
      <c r="F86" s="35">
        <v>145964</v>
      </c>
      <c r="G86" s="81"/>
      <c r="H86" s="39"/>
      <c r="I86" s="38"/>
    </row>
    <row r="87" spans="1:9" s="12" customFormat="1" ht="31.5" x14ac:dyDescent="0.25">
      <c r="A87" s="66"/>
      <c r="B87" s="70" t="s">
        <v>56</v>
      </c>
      <c r="C87" s="24">
        <f>+D87+F87+H87</f>
        <v>84669</v>
      </c>
      <c r="D87" s="67">
        <v>84669</v>
      </c>
      <c r="E87" s="67">
        <v>84669</v>
      </c>
      <c r="F87" s="67"/>
      <c r="G87" s="67"/>
      <c r="H87" s="39"/>
      <c r="I87" s="38"/>
    </row>
    <row r="88" spans="1:9" s="12" customFormat="1" ht="17.25" x14ac:dyDescent="0.3">
      <c r="A88" s="68">
        <v>3</v>
      </c>
      <c r="B88" s="69" t="s">
        <v>59</v>
      </c>
      <c r="C88" s="65">
        <f>D88+F88+H88</f>
        <v>118090</v>
      </c>
      <c r="D88" s="81">
        <f>D89</f>
        <v>0</v>
      </c>
      <c r="E88" s="81">
        <f>E89</f>
        <v>0</v>
      </c>
      <c r="F88" s="81">
        <f>F89</f>
        <v>118090</v>
      </c>
      <c r="G88" s="81">
        <f t="shared" ref="G88:I88" si="19">G89</f>
        <v>0</v>
      </c>
      <c r="H88" s="81">
        <f t="shared" si="19"/>
        <v>0</v>
      </c>
      <c r="I88" s="81">
        <f t="shared" si="19"/>
        <v>0</v>
      </c>
    </row>
    <row r="89" spans="1:9" s="12" customFormat="1" ht="32.25" x14ac:dyDescent="0.3">
      <c r="A89" s="68"/>
      <c r="B89" s="45" t="s">
        <v>62</v>
      </c>
      <c r="C89" s="24">
        <f>+D89+F89+H89</f>
        <v>118090</v>
      </c>
      <c r="D89" s="82"/>
      <c r="E89" s="81"/>
      <c r="F89" s="35">
        <v>118090</v>
      </c>
      <c r="G89" s="35"/>
      <c r="H89" s="39"/>
      <c r="I89" s="38"/>
    </row>
    <row r="90" spans="1:9" s="8" customFormat="1" ht="16.5" x14ac:dyDescent="0.25">
      <c r="A90" s="19"/>
      <c r="B90" s="71" t="s">
        <v>36</v>
      </c>
      <c r="C90" s="72">
        <f>D90+F90+H90</f>
        <v>2667813</v>
      </c>
      <c r="D90" s="39">
        <f>D82+D85</f>
        <v>485349</v>
      </c>
      <c r="E90" s="39">
        <f>E82+E87</f>
        <v>137853</v>
      </c>
      <c r="F90" s="39">
        <f>F82+F85+F88</f>
        <v>2008274</v>
      </c>
      <c r="G90" s="39">
        <f>G82+G85+G88</f>
        <v>851583</v>
      </c>
      <c r="H90" s="39">
        <f>H82+H85</f>
        <v>174190</v>
      </c>
      <c r="I90" s="39">
        <f>I82+I85</f>
        <v>30960</v>
      </c>
    </row>
    <row r="91" spans="1:9" x14ac:dyDescent="0.25">
      <c r="A91" s="13"/>
      <c r="B91" s="1"/>
      <c r="C91" s="1"/>
      <c r="D91" s="1"/>
      <c r="E91" s="1"/>
      <c r="F91" s="58">
        <v>174190</v>
      </c>
      <c r="G91" s="4"/>
    </row>
    <row r="92" spans="1:9" x14ac:dyDescent="0.25">
      <c r="A92" s="5"/>
      <c r="B92" s="3"/>
      <c r="C92" s="3"/>
      <c r="F92" s="39">
        <f>SUM(F90:F91)</f>
        <v>2182464</v>
      </c>
    </row>
    <row r="93" spans="1:9" x14ac:dyDescent="0.25">
      <c r="A93" s="5"/>
      <c r="B93" s="3"/>
      <c r="C93" s="3"/>
      <c r="F93" s="83"/>
    </row>
    <row r="94" spans="1:9" x14ac:dyDescent="0.25">
      <c r="B94" s="7"/>
    </row>
    <row r="95" spans="1:9" x14ac:dyDescent="0.25">
      <c r="B95" s="7"/>
    </row>
    <row r="96" spans="1:9" x14ac:dyDescent="0.25">
      <c r="B96" s="7"/>
    </row>
  </sheetData>
  <mergeCells count="8">
    <mergeCell ref="A3:I3"/>
    <mergeCell ref="A4:I4"/>
    <mergeCell ref="A5:I5"/>
    <mergeCell ref="C7:C9"/>
    <mergeCell ref="D8:D9"/>
    <mergeCell ref="F8:F9"/>
    <mergeCell ref="H8:H9"/>
    <mergeCell ref="D7:I7"/>
  </mergeCells>
  <pageMargins left="0.51181102362204722" right="0.31496062992125984" top="0.55118110236220474" bottom="0.35433070866141736" header="0.31496062992125984" footer="0.31496062992125984"/>
  <pageSetup paperSize="9" scale="84" fitToHeight="0" orientation="landscape" r:id="rId1"/>
  <rowBreaks count="3" manualBreakCount="3">
    <brk id="32" max="8" man="1"/>
    <brk id="63" max="8" man="1"/>
    <brk id="9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2026-09-11T08:45:33Z</dcterms:modified>
</cp:coreProperties>
</file>